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1_3'!#REF!</definedName>
    <definedName name="_xlnm.Print_Area" localSheetId="1">'ПФХД стр 4_5'!$A$3:$DB$13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'стр.21_23'!$A$1:$I$42</definedName>
    <definedName name="_xlnm.Print_Area" localSheetId="10">'стр.24'!$A$1:$J$28</definedName>
    <definedName name="_xlnm.Print_Area" localSheetId="11">'стр.25'!$A$1:$J$14</definedName>
    <definedName name="_xlnm.Print_Area" localSheetId="12">'стр.26'!$A$1:$K$14</definedName>
    <definedName name="_xlnm.Print_Area" localSheetId="5">'стр.6_7'!$A$3:$I$22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<sst xmlns="http://schemas.openxmlformats.org/spreadsheetml/2006/main" count="1400" uniqueCount="508">
  <si>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</si>
  <si>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</si>
  <si>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</si>
  <si>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</si>
  <si>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</si>
  <si>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</si>
  <si>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</si>
  <si>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</si>
  <si>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</si>
  <si>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</si>
  <si>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</si>
  <si>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</si>
  <si>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</si>
  <si>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</si>
  <si>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</si>
  <si>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</si>
  <si>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</si>
  <si>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</si>
  <si>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</si>
  <si>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</si>
  <si>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</si>
  <si>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</si>
  <si>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</si>
  <si>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</si>
  <si>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</si>
  <si>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</si>
  <si>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</si>
  <si>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</si>
  <si>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</si>
  <si>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</si>
  <si>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</si>
  <si>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</si>
  <si>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</si>
  <si>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</si>
  <si>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</si>
  <si>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</si>
  <si>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</si>
  <si>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</si>
  <si>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</si>
  <si>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</si>
  <si>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</si>
  <si>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</si>
  <si>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</si>
  <si>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</si>
  <si>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</si>
  <si>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</si>
  <si>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</si>
  <si>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</si>
  <si>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</si>
  <si>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</si>
  <si>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</si>
  <si>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</si>
  <si>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</si>
  <si>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</si>
  <si>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</si>
  <si>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</si>
  <si>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</si>
  <si>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</si>
  <si>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</si>
  <si>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</si>
  <si>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</si>
  <si>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</si>
  <si>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</si>
  <si>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</si>
  <si>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</si>
  <si>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</si>
  <si>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</si>
  <si>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</si>
  <si>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</si>
  <si>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</si>
  <si>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</si>
  <si>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</si>
  <si>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</si>
  <si>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</si>
  <si>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</si>
  <si>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</si>
  <si>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</si>
  <si>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</si>
  <si>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</si>
  <si>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</si>
  <si>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</si>
  <si>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</si>
  <si>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</si>
  <si>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</si>
  <si>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</si>
  <si>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</si>
  <si>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</si>
  <si>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</si>
  <si>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</si>
  <si>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</si>
  <si>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</si>
  <si>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</si>
  <si>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</si>
  <si>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</si>
  <si>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</si>
  <si>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</si>
  <si>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</si>
  <si>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</si>
  <si>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</si>
  <si>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</si>
  <si>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</si>
  <si>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</si>
  <si>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</si>
  <si>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</si>
  <si>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</si>
  <si>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</si>
  <si>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</si>
  <si>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</si>
  <si>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</si>
  <si>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</si>
  <si>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</si>
  <si>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</si>
  <si>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</si>
  <si>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</si>
  <si>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</si>
  <si>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</si>
  <si>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</si>
  <si>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</si>
  <si>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</si>
  <si>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</si>
  <si>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</si>
  <si>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</si>
  <si>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</si>
  <si>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</si>
  <si>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</si>
  <si>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</si>
  <si>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</si>
  <si>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</si>
  <si>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</si>
  <si>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</si>
  <si>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</si>
  <si>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</si>
  <si>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</si>
  <si>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</si>
  <si>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</si>
  <si>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</si>
  <si>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</si>
  <si>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</si>
  <si>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</si>
  <si>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</si>
  <si>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</si>
  <si>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</si>
  <si>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</si>
  <si>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</si>
  <si>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</si>
  <si>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</si>
  <si>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</si>
  <si>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</si>
  <si>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</si>
  <si>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</si>
  <si>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</si>
  <si>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</si>
  <si>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</si>
  <si>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</si>
  <si>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</si>
  <si>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</si>
  <si>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</si>
  <si>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</si>
  <si>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</si>
  <si>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</si>
  <si>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</si>
  <si>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</si>
  <si>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</si>
  <si>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</si>
  <si>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</si>
  <si>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</si>
  <si>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</si>
  <si>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</si>
  <si>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</si>
  <si>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</si>
  <si>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</si>
  <si>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</si>
  <si>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</si>
  <si>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</si>
  <si>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</si>
  <si>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</si>
  <si>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</si>
  <si>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</si>
  <si>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</si>
  <si>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</si>
  <si>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</si>
  <si>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</si>
  <si>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</si>
  <si>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</si>
  <si>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</si>
  <si>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</si>
  <si>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</si>
  <si>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</si>
  <si>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</si>
  <si>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</si>
  <si>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</si>
  <si>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</si>
  <si>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</si>
  <si>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</si>
  <si>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</si>
  <si>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</si>
  <si>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</si>
  <si>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</si>
  <si>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</si>
  <si>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</si>
  <si>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</si>
  <si>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</si>
  <si>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</si>
  <si>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</si>
  <si>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</si>
  <si>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</si>
  <si>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</si>
  <si>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</si>
  <si>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</si>
  <si>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</si>
  <si>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</si>
  <si>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</si>
  <si>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</si>
  <si>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</si>
  <si>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</si>
  <si>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</si>
  <si>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</si>
  <si>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</si>
  <si>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</si>
  <si>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</si>
  <si>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</si>
  <si>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</si>
  <si>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</si>
  <si>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</si>
  <si>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</si>
  <si>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</si>
  <si>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</si>
  <si>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</si>
  <si>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</si>
  <si>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</si>
  <si>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</si>
  <si>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</si>
  <si>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</si>
  <si>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</si>
  <si>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</si>
  <si>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</si>
  <si>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</si>
  <si>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</si>
  <si>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</si>
  <si>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</si>
  <si>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</si>
  <si>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</si>
  <si>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</si>
  <si>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</si>
  <si>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</si>
  <si>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</si>
  <si>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</si>
  <si>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</si>
  <si>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</si>
  <si>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</si>
  <si>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</si>
  <si>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</si>
  <si>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</si>
  <si>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1.1.4</t>
  </si>
  <si>
    <t>1.1.5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</si>
  <si>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</si>
  <si>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</si>
  <si>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</si>
  <si>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</si>
  <si>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</si>
  <si>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</si>
  <si>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</si>
  <si>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</si>
  <si>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</si>
  <si>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</si>
  <si>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</si>
  <si>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</si>
  <si>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</si>
  <si>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</si>
  <si>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</si>
  <si>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</si>
  <si>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</si>
  <si>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</si>
  <si>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</si>
  <si>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</si>
  <si>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</si>
  <si>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</si>
  <si>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</si>
  <si>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</si>
  <si>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</si>
  <si>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</si>
  <si>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</si>
  <si>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</si>
  <si>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</si>
  <si>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</si>
  <si>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</si>
  <si>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</si>
  <si>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</si>
  <si>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</si>
  <si>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</si>
  <si>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</si>
  <si>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</si>
  <si>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</si>
  <si>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</si>
  <si>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</si>
  <si>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</si>
  <si>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</si>
  <si>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</si>
  <si>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</si>
  <si>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</si>
  <si>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</si>
  <si>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</si>
  <si>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</si>
  <si>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</si>
  <si>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</si>
  <si>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</si>
  <si>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</si>
  <si>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</si>
  <si>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</si>
  <si>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</si>
  <si>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</si>
  <si>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</si>
  <si>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</si>
  <si>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</si>
  <si>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</si>
  <si>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</si>
  <si>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</si>
  <si>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</si>
  <si>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</si>
  <si>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</si>
  <si>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</si>
  <si>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</si>
  <si>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</si>
  <si>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</si>
  <si>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</si>
  <si>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</si>
  <si>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</si>
  <si>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</si>
  <si>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доходы от оказания услуг, работ, компенсации затрат учреждений, всего</t>
  </si>
  <si>
    <t>1200</t>
  </si>
  <si>
    <t>130</t>
  </si>
  <si>
    <t>131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</si>
  <si>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</si>
  <si>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</si>
  <si>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</si>
  <si>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</si>
  <si>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</si>
  <si>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</si>
  <si>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</si>
  <si>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</si>
  <si>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</si>
  <si>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</si>
  <si>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</si>
  <si>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</si>
  <si>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</si>
  <si>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</si>
  <si>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</si>
  <si>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</si>
  <si>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</si>
  <si>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</si>
  <si>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</si>
  <si>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</si>
  <si>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</si>
  <si>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</si>
  <si>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</si>
  <si>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</si>
  <si>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</si>
  <si>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</si>
  <si>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</si>
  <si>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</si>
  <si>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</si>
  <si>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</si>
  <si>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</si>
  <si>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</si>
  <si>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</si>
  <si>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</si>
  <si>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</si>
  <si>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</si>
  <si>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</si>
  <si>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</si>
  <si>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</si>
  <si>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</si>
  <si>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</si>
  <si>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</si>
  <si>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</si>
  <si>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</si>
  <si>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</si>
  <si>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</si>
  <si>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</si>
  <si>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</si>
  <si>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</si>
  <si>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</si>
  <si>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</si>
  <si>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прочих материальных запасов</t>
  </si>
  <si>
    <t>346</t>
  </si>
  <si>
    <t xml:space="preserve">         Увеличение стоимости мягкого инвентаря</t>
  </si>
  <si>
    <t>345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</si>
  <si>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</si>
  <si>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</si>
  <si>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</si>
  <si>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</si>
  <si>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</si>
  <si>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</si>
  <si>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</si>
  <si>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</si>
  <si>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</si>
  <si>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</si>
  <si>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</si>
  <si>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</si>
  <si>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</si>
  <si>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</si>
  <si>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</si>
  <si>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</si>
  <si>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</si>
  <si>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</si>
  <si>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</si>
  <si>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</si>
  <si>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</si>
  <si>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</si>
  <si>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</si>
  <si>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</si>
  <si>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Прочие выплаты, всего</t>
  </si>
  <si>
    <t>4000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</si>
  <si>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</si>
  <si>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</si>
  <si>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</si>
  <si>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</si>
  <si>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</si>
  <si>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</si>
  <si>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</si>
  <si>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</si>
  <si>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</si>
  <si>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</si>
  <si>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</si>
  <si>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</si>
  <si>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</si>
  <si>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</si>
  <si>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</si>
  <si>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</si>
  <si>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</si>
  <si>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</si>
  <si>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</si>
  <si>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</si>
  <si>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</si>
  <si>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</si>
  <si>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</si>
  <si>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</si>
  <si>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</si>
  <si>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</si>
  <si>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</si>
  <si>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</si>
  <si>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</si>
  <si>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</si>
  <si>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</si>
  <si>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</si>
  <si>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</si>
  <si>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</si>
  <si>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</si>
  <si>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</si>
  <si>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</si>
  <si>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</si>
  <si>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</si>
  <si>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</si>
  <si>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</si>
  <si>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</si>
  <si>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</si>
  <si>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</si>
  <si>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</si>
  <si>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</si>
  <si>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</si>
  <si>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</si>
  <si>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</si>
  <si>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</si>
  <si>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</si>
  <si>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</si>
  <si>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</si>
  <si>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</si>
  <si>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</si>
  <si>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</si>
  <si>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</si>
  <si>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</si>
  <si>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</si>
  <si>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</si>
  <si>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</si>
  <si>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</si>
  <si>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</si>
  <si>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</si>
  <si>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</si>
  <si>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</si>
  <si>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</si>
  <si>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</si>
  <si>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</si>
  <si>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</si>
  <si>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</si>
  <si>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</si>
  <si>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</si>
  <si>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</si>
  <si>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медицинское оборудование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</si>
  <si>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</si>
  <si>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</si>
  <si>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</si>
  <si>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</si>
  <si>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</si>
  <si>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</si>
  <si>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015112103</t>
  </si>
  <si>
    <t>015012420</t>
  </si>
  <si>
    <t>декабря</t>
  </si>
  <si>
    <t>Поступления от иной, приносящей доход деятельности (Возмещение затрат по ком.платежам)</t>
  </si>
  <si>
    <t>1.13</t>
  </si>
  <si>
    <t>Материальные запасы (средства обучения)</t>
  </si>
  <si>
    <t>на 2026 г</t>
  </si>
  <si>
    <t>от "28" декабря 2023г.</t>
  </si>
  <si>
    <t>28.12.2023</t>
  </si>
  <si>
    <t>28</t>
  </si>
  <si>
    <t>2024</t>
  </si>
  <si>
    <t>План финансово-хозяйственной деятельности на 2024 г.</t>
  </si>
  <si>
    <t>и плановый период 2025 и 2026 годов</t>
  </si>
  <si>
    <t>"28" декабря 2023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</si>
</sst>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0"/>
    <numFmt numFmtId="189" formatCode="#,##0.00000"/>
    <numFmt numFmtId="190" formatCode="#,##0.000000"/>
    <numFmt numFmtId="191" formatCode="#,##0.0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3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4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 vertical="top"/>
    </xf>
    <xf numFmtId="0" fontId="20" fillId="0" borderId="19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5" fillId="0" borderId="24" xfId="52" applyNumberFormat="1" applyFont="1" applyFill="1" applyBorder="1" applyAlignment="1">
      <alignment horizontal="center"/>
      <protection/>
    </xf>
    <xf numFmtId="0" fontId="25" fillId="0" borderId="25" xfId="52" applyNumberFormat="1" applyFont="1" applyFill="1" applyBorder="1" applyAlignment="1">
      <alignment horizontal="center" vertical="top" wrapText="1"/>
      <protection/>
    </xf>
    <xf numFmtId="49" fontId="25" fillId="0" borderId="12" xfId="52" applyNumberFormat="1" applyFont="1" applyFill="1" applyBorder="1" applyAlignment="1">
      <alignment horizontal="center" vertical="top"/>
      <protection/>
    </xf>
    <xf numFmtId="49" fontId="25" fillId="0" borderId="24" xfId="52" applyNumberFormat="1" applyFont="1" applyFill="1" applyBorder="1" applyAlignment="1">
      <alignment horizontal="center" vertical="top"/>
      <protection/>
    </xf>
    <xf numFmtId="49" fontId="25" fillId="0" borderId="26" xfId="52" applyNumberFormat="1" applyFont="1" applyFill="1" applyBorder="1" applyAlignment="1">
      <alignment horizontal="center" vertical="top"/>
      <protection/>
    </xf>
    <xf numFmtId="0" fontId="25" fillId="0" borderId="12" xfId="52" applyNumberFormat="1" applyFont="1" applyFill="1" applyBorder="1" applyAlignment="1">
      <alignment horizontal="left" wrapText="1"/>
      <protection/>
    </xf>
    <xf numFmtId="49" fontId="25" fillId="0" borderId="27" xfId="52" applyNumberFormat="1" applyFont="1" applyFill="1" applyBorder="1" applyAlignment="1">
      <alignment horizontal="center"/>
      <protection/>
    </xf>
    <xf numFmtId="49" fontId="25" fillId="0" borderId="28" xfId="52" applyNumberFormat="1" applyFont="1" applyFill="1" applyBorder="1" applyAlignment="1">
      <alignment horizontal="center"/>
      <protection/>
    </xf>
    <xf numFmtId="4" fontId="25" fillId="0" borderId="28" xfId="52" applyNumberFormat="1" applyFont="1" applyFill="1" applyBorder="1" applyAlignment="1">
      <alignment horizontal="right"/>
      <protection/>
    </xf>
    <xf numFmtId="4" fontId="25" fillId="0" borderId="29" xfId="52" applyNumberFormat="1" applyFont="1" applyFill="1" applyBorder="1" applyAlignment="1">
      <alignment horizontal="right"/>
      <protection/>
    </xf>
    <xf numFmtId="49" fontId="25" fillId="0" borderId="30" xfId="52" applyNumberFormat="1" applyFont="1" applyFill="1" applyBorder="1" applyAlignment="1">
      <alignment horizontal="center"/>
      <protection/>
    </xf>
    <xf numFmtId="49" fontId="25" fillId="0" borderId="10" xfId="52" applyNumberFormat="1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right"/>
      <protection/>
    </xf>
    <xf numFmtId="4" fontId="25" fillId="0" borderId="31" xfId="52" applyNumberFormat="1" applyFont="1" applyFill="1" applyBorder="1" applyAlignment="1">
      <alignment horizontal="right"/>
      <protection/>
    </xf>
    <xf numFmtId="0" fontId="24" fillId="0" borderId="12" xfId="52" applyNumberFormat="1" applyFont="1" applyFill="1" applyBorder="1" applyAlignment="1">
      <alignment horizontal="left" wrapText="1"/>
      <protection/>
    </xf>
    <xf numFmtId="49" fontId="24" fillId="0" borderId="30" xfId="52" applyNumberFormat="1" applyFont="1" applyFill="1" applyBorder="1" applyAlignment="1">
      <alignment horizontal="center"/>
      <protection/>
    </xf>
    <xf numFmtId="49" fontId="24" fillId="0" borderId="10" xfId="52" applyNumberFormat="1" applyFont="1" applyFill="1" applyBorder="1" applyAlignment="1">
      <alignment horizontal="center"/>
      <protection/>
    </xf>
    <xf numFmtId="49" fontId="25" fillId="0" borderId="10" xfId="52" applyNumberFormat="1" applyFont="1" applyFill="1" applyBorder="1" applyAlignment="1">
      <alignment horizontal="center" wrapText="1"/>
      <protection/>
    </xf>
    <xf numFmtId="49" fontId="25" fillId="0" borderId="12" xfId="52" applyNumberFormat="1" applyFont="1" applyFill="1" applyBorder="1" applyAlignment="1">
      <alignment horizontal="left" wrapText="1" indent="2"/>
      <protection/>
    </xf>
    <xf numFmtId="49" fontId="25" fillId="0" borderId="3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right" wrapText="1"/>
      <protection/>
    </xf>
    <xf numFmtId="49" fontId="25" fillId="0" borderId="24" xfId="0" applyNumberFormat="1" applyFont="1" applyFill="1" applyBorder="1" applyAlignment="1">
      <alignment horizontal="center"/>
    </xf>
    <xf numFmtId="0" fontId="25" fillId="0" borderId="25" xfId="0" applyNumberFormat="1" applyFont="1" applyFill="1" applyBorder="1" applyAlignment="1">
      <alignment horizontal="center" vertical="top" wrapText="1"/>
    </xf>
    <xf numFmtId="49" fontId="25" fillId="0" borderId="25" xfId="0" applyNumberFormat="1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33" xfId="0" applyNumberFormat="1" applyFont="1" applyFill="1" applyBorder="1" applyAlignment="1">
      <alignment horizontal="center" vertical="top"/>
    </xf>
    <xf numFmtId="49" fontId="25" fillId="0" borderId="28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right"/>
    </xf>
    <xf numFmtId="4" fontId="25" fillId="0" borderId="29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31" xfId="0" applyNumberFormat="1" applyFont="1" applyFill="1" applyBorder="1" applyAlignment="1">
      <alignment horizontal="right"/>
    </xf>
    <xf numFmtId="0" fontId="25" fillId="0" borderId="10" xfId="52" applyNumberFormat="1" applyFont="1" applyFill="1" applyBorder="1" applyAlignment="1">
      <alignment horizontal="center" vertical="center"/>
      <protection/>
    </xf>
    <xf numFmtId="0" fontId="25" fillId="0" borderId="12" xfId="52" applyNumberFormat="1" applyFont="1" applyFill="1" applyBorder="1" applyAlignment="1">
      <alignment horizontal="center" vertical="center"/>
      <protection/>
    </xf>
    <xf numFmtId="0" fontId="25" fillId="0" borderId="20" xfId="52" applyNumberFormat="1" applyFont="1" applyFill="1" applyBorder="1" applyAlignment="1">
      <alignment horizontal="center" vertical="center"/>
      <protection/>
    </xf>
    <xf numFmtId="0" fontId="25" fillId="0" borderId="34" xfId="52" applyNumberFormat="1" applyFont="1" applyFill="1" applyBorder="1" applyAlignment="1">
      <alignment horizontal="center" vertical="center"/>
      <protection/>
    </xf>
    <xf numFmtId="0" fontId="25" fillId="0" borderId="0" xfId="52" applyNumberFormat="1" applyFont="1" applyFill="1" applyBorder="1" applyAlignment="1">
      <alignment horizontal="center" vertical="center"/>
      <protection/>
    </xf>
    <xf numFmtId="0" fontId="25" fillId="0" borderId="35" xfId="52" applyNumberFormat="1" applyFont="1" applyFill="1" applyBorder="1" applyAlignment="1">
      <alignment horizontal="center" vertical="center"/>
      <protection/>
    </xf>
    <xf numFmtId="0" fontId="25" fillId="0" borderId="24" xfId="52" applyNumberFormat="1" applyFont="1" applyFill="1" applyBorder="1" applyAlignment="1">
      <alignment horizontal="center" vertical="center" wrapText="1"/>
      <protection/>
    </xf>
    <xf numFmtId="0" fontId="25" fillId="0" borderId="36" xfId="52" applyNumberFormat="1" applyFont="1" applyFill="1" applyBorder="1" applyAlignment="1">
      <alignment horizontal="center" vertical="center" wrapText="1"/>
      <protection/>
    </xf>
    <xf numFmtId="0" fontId="25" fillId="0" borderId="25" xfId="52" applyNumberFormat="1" applyFont="1" applyFill="1" applyBorder="1" applyAlignment="1">
      <alignment horizontal="center" vertical="center" wrapText="1"/>
      <protection/>
    </xf>
    <xf numFmtId="0" fontId="25" fillId="0" borderId="26" xfId="52" applyNumberFormat="1" applyFont="1" applyFill="1" applyBorder="1" applyAlignment="1">
      <alignment horizontal="center" vertical="center" wrapText="1"/>
      <protection/>
    </xf>
    <xf numFmtId="0" fontId="25" fillId="0" borderId="37" xfId="52" applyNumberFormat="1" applyFont="1" applyFill="1" applyBorder="1" applyAlignment="1">
      <alignment horizontal="center" vertical="center" wrapText="1"/>
      <protection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0" fontId="22" fillId="33" borderId="26" xfId="0" applyNumberFormat="1" applyFont="1" applyFill="1" applyBorder="1" applyAlignment="1">
      <alignment horizontal="center" vertical="center"/>
    </xf>
    <xf numFmtId="0" fontId="22" fillId="33" borderId="38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0" xfId="0" applyNumberFormat="1" applyFont="1" applyFill="1" applyBorder="1" applyAlignment="1">
      <alignment horizontal="center" vertical="top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42" xfId="0" applyNumberFormat="1" applyFont="1" applyFill="1" applyBorder="1" applyAlignment="1">
      <alignment horizontal="center" vertical="top"/>
    </xf>
    <xf numFmtId="49" fontId="25" fillId="0" borderId="43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horizontal="left"/>
    </xf>
    <xf numFmtId="49" fontId="24" fillId="0" borderId="27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2" xfId="0" applyNumberFormat="1" applyFont="1" applyFill="1" applyBorder="1" applyAlignment="1">
      <alignment horizontal="left" indent="1"/>
    </xf>
    <xf numFmtId="49" fontId="25" fillId="0" borderId="3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35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/>
    </xf>
    <xf numFmtId="0" fontId="25" fillId="0" borderId="34" xfId="0" applyNumberFormat="1" applyFont="1" applyFill="1" applyBorder="1" applyAlignment="1">
      <alignment horizontal="center" vertical="top"/>
    </xf>
    <xf numFmtId="49" fontId="28" fillId="0" borderId="35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46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 wrapText="1"/>
    </xf>
    <xf numFmtId="0" fontId="20" fillId="0" borderId="47" xfId="0" applyNumberFormat="1" applyFont="1" applyFill="1" applyBorder="1" applyAlignment="1">
      <alignment horizontal="center" wrapText="1"/>
    </xf>
    <xf numFmtId="0" fontId="25" fillId="0" borderId="48" xfId="0" applyNumberFormat="1" applyFont="1" applyFill="1" applyBorder="1" applyAlignment="1">
      <alignment horizontal="center" vertical="top"/>
    </xf>
    <xf numFmtId="0" fontId="25" fillId="0" borderId="49" xfId="0" applyNumberFormat="1" applyFont="1" applyFill="1" applyBorder="1" applyAlignment="1">
      <alignment horizontal="center" vertical="top"/>
    </xf>
    <xf numFmtId="0" fontId="20" fillId="0" borderId="46" xfId="0" applyNumberFormat="1" applyFont="1" applyFill="1" applyBorder="1" applyAlignment="1">
      <alignment horizontal="center"/>
    </xf>
    <xf numFmtId="0" fontId="20" fillId="0" borderId="47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horizontal="center" vertical="center" wrapText="1"/>
    </xf>
    <xf numFmtId="4" fontId="0" fillId="33" borderId="24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25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12" fillId="33" borderId="3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24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" fontId="17" fillId="33" borderId="34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25" xfId="0" applyNumberFormat="1" applyFont="1" applyFill="1" applyBorder="1" applyAlignment="1">
      <alignment horizontal="center" vertical="center" wrapText="1"/>
    </xf>
    <xf numFmtId="4" fontId="17" fillId="33" borderId="35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9" fillId="33" borderId="34" xfId="0" applyFont="1" applyFill="1" applyBorder="1" applyAlignment="1">
      <alignment horizontal="left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center" vertical="center"/>
    </xf>
    <xf numFmtId="182" fontId="3" fillId="33" borderId="12" xfId="0" applyNumberFormat="1" applyFont="1" applyFill="1" applyBorder="1" applyAlignment="1">
      <alignment horizontal="center" vertical="center"/>
    </xf>
    <xf numFmtId="182" fontId="3" fillId="33" borderId="2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4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34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justify" vertical="center" wrapText="1"/>
    </xf>
    <xf numFmtId="0" fontId="3" fillId="33" borderId="34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0" fillId="33" borderId="35" xfId="0" applyFill="1" applyBorder="1" applyAlignment="1">
      <alignment wrapText="1"/>
    </xf>
    <xf numFmtId="0" fontId="0" fillId="33" borderId="41" xfId="0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9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35" xfId="0" applyNumberFormat="1" applyFont="1" applyFill="1" applyBorder="1" applyAlignment="1">
      <alignment horizontal="center" vertical="center"/>
    </xf>
    <xf numFmtId="4" fontId="3" fillId="33" borderId="41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49" fontId="10" fillId="33" borderId="2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49" fontId="3" fillId="33" borderId="24" xfId="0" applyNumberFormat="1" applyFont="1" applyFill="1" applyBorder="1" applyAlignment="1">
      <alignment horizontal="center" vertical="top"/>
    </xf>
    <xf numFmtId="49" fontId="3" fillId="33" borderId="34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5" xfId="0" applyNumberFormat="1" applyFont="1" applyFill="1" applyBorder="1" applyAlignment="1">
      <alignment horizontal="center" vertical="top"/>
    </xf>
    <xf numFmtId="49" fontId="3" fillId="33" borderId="35" xfId="0" applyNumberFormat="1" applyFont="1" applyFill="1" applyBorder="1" applyAlignment="1">
      <alignment horizontal="center" vertical="top"/>
    </xf>
    <xf numFmtId="49" fontId="3" fillId="33" borderId="41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2" fontId="12" fillId="0" borderId="20" xfId="0" applyNumberFormat="1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76"/>
  <sheetViews>
    <sheetView tabSelected="1" zoomScalePageLayoutView="0" workbookViewId="0" topLeftCell="A1">
      <selection activeCell="V13" sqref="V13"/>
    </sheetView>
  </sheetViews>
  <sheetFormatPr defaultColWidth="9.00390625" defaultRowHeight="12.75"/>
  <cols>
    <col min="1" max="1" width="60.75390625" style="68" customWidth="1"/>
    <col min="2" max="2" width="8.75390625" style="68" customWidth="1"/>
    <col min="3" max="3" width="11.75390625" style="68" customWidth="1"/>
    <col min="4" max="4" width="10.75390625" style="68" customWidth="1"/>
    <col min="5" max="5" width="23.75390625" style="68" customWidth="1"/>
    <col min="6" max="6" width="16.375" style="68" customWidth="1"/>
    <col min="7" max="11" width="0" style="68" hidden="1" customWidth="1"/>
    <col min="12" max="15" width="12.75390625" style="68" customWidth="1"/>
    <col min="16" max="16" width="11.75390625" style="68" hidden="1" customWidth="1"/>
    <col min="17" max="17" width="13.875" style="68" bestFit="1" customWidth="1"/>
    <col min="18" max="18" width="9.125" style="68" customWidth="1"/>
    <col min="19" max="16384" width="9.125" style="68" customWidth="1"/>
  </cols>
  <sheetData>
    <row r="1" spans="1:15" ht="15.75">
      <c r="A1" s="67" t="s">
        <v>264</v>
      </c>
      <c r="M1" s="174" t="s">
        <v>265</v>
      </c>
      <c r="N1" s="174"/>
      <c r="O1" s="174"/>
    </row>
    <row r="2" spans="1:15" ht="15">
      <c r="A2" s="69" t="s">
        <v>266</v>
      </c>
      <c r="M2" s="175" t="s">
        <v>267</v>
      </c>
      <c r="N2" s="175"/>
      <c r="O2" s="175"/>
    </row>
    <row r="3" spans="1:15" ht="12.75">
      <c r="A3" s="69" t="s">
        <v>268</v>
      </c>
      <c r="M3" s="172" t="s">
        <v>269</v>
      </c>
      <c r="N3" s="172"/>
      <c r="O3" s="172"/>
    </row>
    <row r="4" spans="1:15" ht="15">
      <c r="A4" s="69" t="s">
        <v>270</v>
      </c>
      <c r="M4" s="176" t="s">
        <v>271</v>
      </c>
      <c r="N4" s="176"/>
      <c r="O4" s="176"/>
    </row>
    <row r="5" spans="1:15" ht="12.75">
      <c r="A5" s="69" t="s">
        <v>272</v>
      </c>
      <c r="M5" s="172" t="s">
        <v>273</v>
      </c>
      <c r="N5" s="172"/>
      <c r="O5" s="172"/>
    </row>
    <row r="6" spans="13:15" ht="15">
      <c r="M6" s="175" t="s">
        <v>274</v>
      </c>
      <c r="N6" s="175"/>
      <c r="O6" s="175"/>
    </row>
    <row r="7" spans="13:15" s="70" customFormat="1" ht="11.25">
      <c r="M7" s="71" t="s">
        <v>275</v>
      </c>
      <c r="N7" s="172" t="s">
        <v>276</v>
      </c>
      <c r="O7" s="172"/>
    </row>
    <row r="8" spans="13:15" ht="15">
      <c r="M8" s="173" t="s">
        <v>507</v>
      </c>
      <c r="N8" s="173"/>
      <c r="O8" s="173"/>
    </row>
    <row r="10" spans="1:15" ht="15.75">
      <c r="A10" s="179" t="s">
        <v>505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72"/>
    </row>
    <row r="11" spans="1:15" ht="15.75">
      <c r="A11" s="179" t="s">
        <v>506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 t="s">
        <v>277</v>
      </c>
    </row>
    <row r="12" spans="1:15" ht="15.75" thickBo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181"/>
    </row>
    <row r="13" spans="1:15" ht="15.75">
      <c r="A13" s="73"/>
      <c r="B13" s="182" t="s">
        <v>501</v>
      </c>
      <c r="C13" s="182"/>
      <c r="D13" s="182"/>
      <c r="E13" s="182"/>
      <c r="F13" s="182"/>
      <c r="G13" s="182"/>
      <c r="H13" s="182"/>
      <c r="I13" s="73"/>
      <c r="J13" s="73"/>
      <c r="K13" s="73"/>
      <c r="L13" s="73"/>
      <c r="M13" s="73"/>
      <c r="N13" s="74" t="s">
        <v>278</v>
      </c>
      <c r="O13" s="75" t="s">
        <v>502</v>
      </c>
    </row>
    <row r="14" spans="1:15" ht="15.75">
      <c r="A14" s="76" t="s">
        <v>279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 t="s">
        <v>280</v>
      </c>
      <c r="O14" s="77" t="s">
        <v>281</v>
      </c>
    </row>
    <row r="15" spans="1:15" ht="15.75">
      <c r="A15" s="76" t="s">
        <v>282</v>
      </c>
      <c r="B15" s="183" t="s">
        <v>283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73"/>
      <c r="N15" s="74" t="s">
        <v>284</v>
      </c>
      <c r="O15" s="77" t="s">
        <v>285</v>
      </c>
    </row>
    <row r="16" spans="1:15" ht="15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 t="s">
        <v>280</v>
      </c>
      <c r="O16" s="77" t="s">
        <v>286</v>
      </c>
    </row>
    <row r="17" spans="1:15" ht="15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 t="s">
        <v>287</v>
      </c>
      <c r="O17" s="77" t="s">
        <v>288</v>
      </c>
    </row>
    <row r="18" spans="1:15" ht="15.75">
      <c r="A18" s="76" t="s">
        <v>289</v>
      </c>
      <c r="B18" s="177" t="s">
        <v>290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73"/>
      <c r="N18" s="74" t="s">
        <v>291</v>
      </c>
      <c r="O18" s="77" t="s">
        <v>292</v>
      </c>
    </row>
    <row r="19" spans="1:15" ht="16.5" thickBot="1">
      <c r="A19" s="76" t="s">
        <v>293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 t="s">
        <v>294</v>
      </c>
      <c r="O19" s="78" t="s">
        <v>295</v>
      </c>
    </row>
    <row r="20" spans="1:15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2" spans="1:15" ht="12.75">
      <c r="A22" s="178" t="s">
        <v>296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</row>
    <row r="24" spans="1:15" ht="12.75" customHeight="1">
      <c r="A24" s="164" t="s">
        <v>35</v>
      </c>
      <c r="B24" s="167" t="s">
        <v>297</v>
      </c>
      <c r="C24" s="167" t="s">
        <v>298</v>
      </c>
      <c r="D24" s="167" t="s">
        <v>299</v>
      </c>
      <c r="E24" s="167" t="s">
        <v>300</v>
      </c>
      <c r="F24" s="167" t="s">
        <v>301</v>
      </c>
      <c r="G24" s="167" t="s">
        <v>302</v>
      </c>
      <c r="H24" s="167" t="s">
        <v>303</v>
      </c>
      <c r="I24" s="167" t="s">
        <v>304</v>
      </c>
      <c r="J24" s="167" t="s">
        <v>305</v>
      </c>
      <c r="K24" s="167" t="s">
        <v>306</v>
      </c>
      <c r="L24" s="161" t="s">
        <v>307</v>
      </c>
      <c r="M24" s="162"/>
      <c r="N24" s="162"/>
      <c r="O24" s="163"/>
    </row>
    <row r="25" spans="1:15" ht="12.75" customHeight="1">
      <c r="A25" s="16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29" t="s">
        <v>308</v>
      </c>
      <c r="M25" s="129" t="s">
        <v>309</v>
      </c>
      <c r="N25" s="129" t="s">
        <v>500</v>
      </c>
      <c r="O25" s="170" t="s">
        <v>310</v>
      </c>
    </row>
    <row r="26" spans="1:15" ht="33.75">
      <c r="A26" s="166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30" t="s">
        <v>311</v>
      </c>
      <c r="M26" s="130" t="s">
        <v>312</v>
      </c>
      <c r="N26" s="130" t="s">
        <v>313</v>
      </c>
      <c r="O26" s="171"/>
    </row>
    <row r="27" spans="1:15" ht="13.5" thickBot="1">
      <c r="A27" s="131" t="s">
        <v>7</v>
      </c>
      <c r="B27" s="132" t="s">
        <v>8</v>
      </c>
      <c r="C27" s="132" t="s">
        <v>9</v>
      </c>
      <c r="D27" s="132" t="s">
        <v>10</v>
      </c>
      <c r="E27" s="132" t="s">
        <v>11</v>
      </c>
      <c r="F27" s="132" t="s">
        <v>14</v>
      </c>
      <c r="G27" s="132" t="s">
        <v>14</v>
      </c>
      <c r="H27" s="132" t="s">
        <v>14</v>
      </c>
      <c r="I27" s="132" t="s">
        <v>14</v>
      </c>
      <c r="J27" s="132" t="s">
        <v>14</v>
      </c>
      <c r="K27" s="132" t="s">
        <v>14</v>
      </c>
      <c r="L27" s="132" t="s">
        <v>69</v>
      </c>
      <c r="M27" s="132" t="s">
        <v>70</v>
      </c>
      <c r="N27" s="132" t="s">
        <v>103</v>
      </c>
      <c r="O27" s="133" t="s">
        <v>314</v>
      </c>
    </row>
    <row r="28" spans="1:15" ht="12.75">
      <c r="A28" s="134" t="s">
        <v>315</v>
      </c>
      <c r="B28" s="135" t="s">
        <v>316</v>
      </c>
      <c r="C28" s="136" t="s">
        <v>317</v>
      </c>
      <c r="D28" s="136" t="s">
        <v>317</v>
      </c>
      <c r="E28" s="136" t="s">
        <v>317</v>
      </c>
      <c r="F28" s="136" t="s">
        <v>317</v>
      </c>
      <c r="G28" s="136" t="s">
        <v>317</v>
      </c>
      <c r="H28" s="136" t="s">
        <v>317</v>
      </c>
      <c r="I28" s="136" t="s">
        <v>317</v>
      </c>
      <c r="J28" s="136" t="s">
        <v>317</v>
      </c>
      <c r="K28" s="136" t="s">
        <v>317</v>
      </c>
      <c r="L28" s="137"/>
      <c r="M28" s="137"/>
      <c r="N28" s="137"/>
      <c r="O28" s="138"/>
    </row>
    <row r="29" spans="1:15" ht="12.75">
      <c r="A29" s="134" t="s">
        <v>318</v>
      </c>
      <c r="B29" s="139" t="s">
        <v>319</v>
      </c>
      <c r="C29" s="140" t="s">
        <v>317</v>
      </c>
      <c r="D29" s="140" t="s">
        <v>317</v>
      </c>
      <c r="E29" s="140" t="s">
        <v>317</v>
      </c>
      <c r="F29" s="140" t="s">
        <v>317</v>
      </c>
      <c r="G29" s="140" t="s">
        <v>317</v>
      </c>
      <c r="H29" s="140" t="s">
        <v>317</v>
      </c>
      <c r="I29" s="140" t="s">
        <v>317</v>
      </c>
      <c r="J29" s="140" t="s">
        <v>317</v>
      </c>
      <c r="K29" s="140" t="s">
        <v>317</v>
      </c>
      <c r="L29" s="141"/>
      <c r="M29" s="141"/>
      <c r="N29" s="141"/>
      <c r="O29" s="142"/>
    </row>
    <row r="30" spans="1:15" ht="22.5">
      <c r="A30" s="143" t="s">
        <v>320</v>
      </c>
      <c r="B30" s="144" t="s">
        <v>321</v>
      </c>
      <c r="C30" s="145" t="s">
        <v>322</v>
      </c>
      <c r="D30" s="146" t="s">
        <v>322</v>
      </c>
      <c r="E30" s="146" t="s">
        <v>323</v>
      </c>
      <c r="F30" s="146" t="s">
        <v>324</v>
      </c>
      <c r="G30" s="146" t="s">
        <v>325</v>
      </c>
      <c r="H30" s="146" t="s">
        <v>322</v>
      </c>
      <c r="I30" s="146" t="s">
        <v>322</v>
      </c>
      <c r="J30" s="146" t="s">
        <v>326</v>
      </c>
      <c r="K30" s="146" t="s">
        <v>327</v>
      </c>
      <c r="L30" s="141">
        <v>156660100</v>
      </c>
      <c r="M30" s="141">
        <v>156660100</v>
      </c>
      <c r="N30" s="141">
        <v>156660100</v>
      </c>
      <c r="O30" s="142"/>
    </row>
    <row r="31" spans="1:15" ht="22.5">
      <c r="A31" s="147" t="s">
        <v>328</v>
      </c>
      <c r="B31" s="148" t="s">
        <v>329</v>
      </c>
      <c r="C31" s="146" t="s">
        <v>330</v>
      </c>
      <c r="D31" s="146" t="s">
        <v>322</v>
      </c>
      <c r="E31" s="146" t="s">
        <v>323</v>
      </c>
      <c r="F31" s="146" t="s">
        <v>324</v>
      </c>
      <c r="G31" s="146" t="s">
        <v>325</v>
      </c>
      <c r="H31" s="146" t="s">
        <v>322</v>
      </c>
      <c r="I31" s="146" t="s">
        <v>330</v>
      </c>
      <c r="J31" s="146" t="s">
        <v>326</v>
      </c>
      <c r="K31" s="146" t="s">
        <v>327</v>
      </c>
      <c r="L31" s="149">
        <v>156660100</v>
      </c>
      <c r="M31" s="149">
        <v>156660100</v>
      </c>
      <c r="N31" s="149">
        <v>156660100</v>
      </c>
      <c r="O31" s="142"/>
    </row>
    <row r="32" spans="1:15" ht="33.75">
      <c r="A32" s="147" t="s">
        <v>332</v>
      </c>
      <c r="B32" s="148" t="s">
        <v>333</v>
      </c>
      <c r="C32" s="146" t="s">
        <v>330</v>
      </c>
      <c r="D32" s="146" t="s">
        <v>331</v>
      </c>
      <c r="E32" s="146" t="s">
        <v>323</v>
      </c>
      <c r="F32" s="146" t="s">
        <v>324</v>
      </c>
      <c r="G32" s="146" t="s">
        <v>10</v>
      </c>
      <c r="H32" s="146" t="s">
        <v>331</v>
      </c>
      <c r="I32" s="146" t="s">
        <v>330</v>
      </c>
      <c r="J32" s="146" t="s">
        <v>326</v>
      </c>
      <c r="K32" s="146" t="s">
        <v>327</v>
      </c>
      <c r="L32" s="149">
        <v>156660100</v>
      </c>
      <c r="M32" s="149">
        <v>156660100</v>
      </c>
      <c r="N32" s="149">
        <v>156660100</v>
      </c>
      <c r="O32" s="142"/>
    </row>
    <row r="33" spans="1:17" ht="33.75">
      <c r="A33" s="147" t="s">
        <v>334</v>
      </c>
      <c r="B33" s="148" t="s">
        <v>333</v>
      </c>
      <c r="C33" s="146" t="s">
        <v>330</v>
      </c>
      <c r="D33" s="146" t="s">
        <v>331</v>
      </c>
      <c r="E33" s="146" t="s">
        <v>335</v>
      </c>
      <c r="F33" s="146" t="s">
        <v>336</v>
      </c>
      <c r="G33" s="146" t="s">
        <v>10</v>
      </c>
      <c r="H33" s="146" t="s">
        <v>331</v>
      </c>
      <c r="I33" s="146" t="s">
        <v>330</v>
      </c>
      <c r="J33" s="146" t="s">
        <v>326</v>
      </c>
      <c r="K33" s="146" t="s">
        <v>327</v>
      </c>
      <c r="L33" s="149">
        <v>42582000</v>
      </c>
      <c r="M33" s="149">
        <v>42582000</v>
      </c>
      <c r="N33" s="149">
        <v>42582000</v>
      </c>
      <c r="O33" s="142"/>
      <c r="Q33" s="79"/>
    </row>
    <row r="34" spans="1:15" ht="33.75">
      <c r="A34" s="147" t="s">
        <v>334</v>
      </c>
      <c r="B34" s="148" t="s">
        <v>333</v>
      </c>
      <c r="C34" s="146" t="s">
        <v>330</v>
      </c>
      <c r="D34" s="146" t="s">
        <v>331</v>
      </c>
      <c r="E34" s="146" t="s">
        <v>337</v>
      </c>
      <c r="F34" s="146" t="s">
        <v>338</v>
      </c>
      <c r="G34" s="146" t="s">
        <v>10</v>
      </c>
      <c r="H34" s="146" t="s">
        <v>331</v>
      </c>
      <c r="I34" s="146" t="s">
        <v>330</v>
      </c>
      <c r="J34" s="146" t="s">
        <v>326</v>
      </c>
      <c r="K34" s="146" t="s">
        <v>327</v>
      </c>
      <c r="L34" s="149">
        <v>80983200</v>
      </c>
      <c r="M34" s="149">
        <v>80983200</v>
      </c>
      <c r="N34" s="149">
        <v>80983200</v>
      </c>
      <c r="O34" s="142"/>
    </row>
    <row r="35" spans="1:15" ht="33.75">
      <c r="A35" s="147" t="s">
        <v>334</v>
      </c>
      <c r="B35" s="148" t="s">
        <v>333</v>
      </c>
      <c r="C35" s="146" t="s">
        <v>330</v>
      </c>
      <c r="D35" s="146" t="s">
        <v>331</v>
      </c>
      <c r="E35" s="146" t="s">
        <v>339</v>
      </c>
      <c r="F35" s="146" t="s">
        <v>338</v>
      </c>
      <c r="G35" s="146" t="s">
        <v>10</v>
      </c>
      <c r="H35" s="146" t="s">
        <v>331</v>
      </c>
      <c r="I35" s="146" t="s">
        <v>330</v>
      </c>
      <c r="J35" s="146" t="s">
        <v>326</v>
      </c>
      <c r="K35" s="146" t="s">
        <v>327</v>
      </c>
      <c r="L35" s="149">
        <v>33094900</v>
      </c>
      <c r="M35" s="149">
        <v>33094900</v>
      </c>
      <c r="N35" s="149">
        <v>33094900</v>
      </c>
      <c r="O35" s="142"/>
    </row>
    <row r="36" spans="1:15" ht="22.5">
      <c r="A36" s="143" t="s">
        <v>488</v>
      </c>
      <c r="B36" s="144" t="s">
        <v>489</v>
      </c>
      <c r="C36" s="145" t="s">
        <v>322</v>
      </c>
      <c r="D36" s="146" t="s">
        <v>322</v>
      </c>
      <c r="E36" s="146" t="s">
        <v>323</v>
      </c>
      <c r="F36" s="146" t="s">
        <v>324</v>
      </c>
      <c r="G36" s="146" t="s">
        <v>325</v>
      </c>
      <c r="H36" s="146" t="s">
        <v>322</v>
      </c>
      <c r="I36" s="146" t="s">
        <v>322</v>
      </c>
      <c r="J36" s="146" t="s">
        <v>326</v>
      </c>
      <c r="K36" s="146" t="s">
        <v>327</v>
      </c>
      <c r="L36" s="141"/>
      <c r="M36" s="141"/>
      <c r="N36" s="141"/>
      <c r="O36" s="142"/>
    </row>
    <row r="37" spans="1:15" ht="22.5">
      <c r="A37" s="143" t="s">
        <v>490</v>
      </c>
      <c r="B37" s="144" t="s">
        <v>491</v>
      </c>
      <c r="C37" s="145" t="s">
        <v>492</v>
      </c>
      <c r="D37" s="146" t="s">
        <v>492</v>
      </c>
      <c r="E37" s="146" t="s">
        <v>493</v>
      </c>
      <c r="F37" s="146" t="s">
        <v>338</v>
      </c>
      <c r="G37" s="146" t="s">
        <v>10</v>
      </c>
      <c r="H37" s="146" t="s">
        <v>492</v>
      </c>
      <c r="I37" s="146" t="s">
        <v>492</v>
      </c>
      <c r="J37" s="146" t="s">
        <v>326</v>
      </c>
      <c r="K37" s="146" t="s">
        <v>327</v>
      </c>
      <c r="L37" s="141"/>
      <c r="M37" s="141"/>
      <c r="N37" s="141"/>
      <c r="O37" s="142"/>
    </row>
    <row r="38" spans="1:15" ht="22.5">
      <c r="A38" s="143" t="s">
        <v>490</v>
      </c>
      <c r="B38" s="144" t="s">
        <v>491</v>
      </c>
      <c r="C38" s="145" t="s">
        <v>492</v>
      </c>
      <c r="D38" s="146" t="s">
        <v>492</v>
      </c>
      <c r="E38" s="146" t="s">
        <v>494</v>
      </c>
      <c r="F38" s="146" t="s">
        <v>324</v>
      </c>
      <c r="G38" s="146" t="s">
        <v>11</v>
      </c>
      <c r="H38" s="146" t="s">
        <v>492</v>
      </c>
      <c r="I38" s="146" t="s">
        <v>492</v>
      </c>
      <c r="J38" s="146" t="s">
        <v>326</v>
      </c>
      <c r="K38" s="146" t="s">
        <v>327</v>
      </c>
      <c r="L38" s="141"/>
      <c r="M38" s="141"/>
      <c r="N38" s="141"/>
      <c r="O38" s="142"/>
    </row>
    <row r="39" spans="1:15" ht="22.5">
      <c r="A39" s="143" t="s">
        <v>490</v>
      </c>
      <c r="B39" s="144" t="s">
        <v>491</v>
      </c>
      <c r="C39" s="145" t="s">
        <v>492</v>
      </c>
      <c r="D39" s="146" t="s">
        <v>492</v>
      </c>
      <c r="E39" s="146" t="s">
        <v>495</v>
      </c>
      <c r="F39" s="146" t="s">
        <v>336</v>
      </c>
      <c r="G39" s="146" t="s">
        <v>10</v>
      </c>
      <c r="H39" s="146" t="s">
        <v>492</v>
      </c>
      <c r="I39" s="146" t="s">
        <v>492</v>
      </c>
      <c r="J39" s="146" t="s">
        <v>326</v>
      </c>
      <c r="K39" s="146" t="s">
        <v>327</v>
      </c>
      <c r="L39" s="141"/>
      <c r="M39" s="141"/>
      <c r="N39" s="141"/>
      <c r="O39" s="142"/>
    </row>
    <row r="40" spans="1:15" ht="22.5">
      <c r="A40" s="143" t="s">
        <v>490</v>
      </c>
      <c r="B40" s="144" t="s">
        <v>491</v>
      </c>
      <c r="C40" s="145" t="s">
        <v>492</v>
      </c>
      <c r="D40" s="146" t="s">
        <v>492</v>
      </c>
      <c r="E40" s="146" t="s">
        <v>335</v>
      </c>
      <c r="F40" s="146" t="s">
        <v>336</v>
      </c>
      <c r="G40" s="146" t="s">
        <v>10</v>
      </c>
      <c r="H40" s="146" t="s">
        <v>492</v>
      </c>
      <c r="I40" s="146" t="s">
        <v>492</v>
      </c>
      <c r="J40" s="146" t="s">
        <v>326</v>
      </c>
      <c r="K40" s="146" t="s">
        <v>327</v>
      </c>
      <c r="L40" s="141"/>
      <c r="M40" s="141"/>
      <c r="N40" s="141"/>
      <c r="O40" s="142"/>
    </row>
    <row r="41" spans="1:15" ht="22.5">
      <c r="A41" s="143" t="s">
        <v>457</v>
      </c>
      <c r="B41" s="144" t="s">
        <v>458</v>
      </c>
      <c r="C41" s="145" t="s">
        <v>322</v>
      </c>
      <c r="D41" s="146" t="s">
        <v>322</v>
      </c>
      <c r="E41" s="146" t="s">
        <v>323</v>
      </c>
      <c r="F41" s="146" t="s">
        <v>324</v>
      </c>
      <c r="G41" s="146" t="s">
        <v>325</v>
      </c>
      <c r="H41" s="146" t="s">
        <v>322</v>
      </c>
      <c r="I41" s="146" t="s">
        <v>322</v>
      </c>
      <c r="J41" s="146" t="s">
        <v>326</v>
      </c>
      <c r="K41" s="146" t="s">
        <v>327</v>
      </c>
      <c r="L41" s="141"/>
      <c r="M41" s="141"/>
      <c r="N41" s="141"/>
      <c r="O41" s="142"/>
    </row>
    <row r="42" spans="1:15" ht="22.5">
      <c r="A42" s="143" t="s">
        <v>340</v>
      </c>
      <c r="B42" s="144" t="s">
        <v>341</v>
      </c>
      <c r="C42" s="145" t="s">
        <v>322</v>
      </c>
      <c r="D42" s="146" t="s">
        <v>322</v>
      </c>
      <c r="E42" s="146" t="s">
        <v>323</v>
      </c>
      <c r="F42" s="146" t="s">
        <v>324</v>
      </c>
      <c r="G42" s="146" t="s">
        <v>325</v>
      </c>
      <c r="H42" s="146" t="s">
        <v>322</v>
      </c>
      <c r="I42" s="146" t="s">
        <v>322</v>
      </c>
      <c r="J42" s="146" t="s">
        <v>326</v>
      </c>
      <c r="K42" s="146" t="s">
        <v>327</v>
      </c>
      <c r="L42" s="141">
        <v>156660100</v>
      </c>
      <c r="M42" s="141">
        <v>156660100</v>
      </c>
      <c r="N42" s="141">
        <v>156660100</v>
      </c>
      <c r="O42" s="142"/>
    </row>
    <row r="43" spans="1:15" ht="22.5">
      <c r="A43" s="147" t="s">
        <v>342</v>
      </c>
      <c r="B43" s="148" t="s">
        <v>343</v>
      </c>
      <c r="C43" s="146" t="s">
        <v>322</v>
      </c>
      <c r="D43" s="146" t="s">
        <v>322</v>
      </c>
      <c r="E43" s="146" t="s">
        <v>323</v>
      </c>
      <c r="F43" s="146" t="s">
        <v>324</v>
      </c>
      <c r="G43" s="146" t="s">
        <v>325</v>
      </c>
      <c r="H43" s="146" t="s">
        <v>322</v>
      </c>
      <c r="I43" s="146" t="s">
        <v>322</v>
      </c>
      <c r="J43" s="146" t="s">
        <v>326</v>
      </c>
      <c r="K43" s="146" t="s">
        <v>327</v>
      </c>
      <c r="L43" s="149">
        <v>119506100</v>
      </c>
      <c r="M43" s="149">
        <v>119506100</v>
      </c>
      <c r="N43" s="149">
        <v>119506100</v>
      </c>
      <c r="O43" s="142"/>
    </row>
    <row r="44" spans="1:15" ht="22.5">
      <c r="A44" s="147" t="s">
        <v>344</v>
      </c>
      <c r="B44" s="148" t="s">
        <v>345</v>
      </c>
      <c r="C44" s="146" t="s">
        <v>346</v>
      </c>
      <c r="D44" s="146" t="s">
        <v>322</v>
      </c>
      <c r="E44" s="146" t="s">
        <v>323</v>
      </c>
      <c r="F44" s="146" t="s">
        <v>324</v>
      </c>
      <c r="G44" s="146" t="s">
        <v>325</v>
      </c>
      <c r="H44" s="146" t="s">
        <v>322</v>
      </c>
      <c r="I44" s="146" t="s">
        <v>322</v>
      </c>
      <c r="J44" s="146" t="s">
        <v>326</v>
      </c>
      <c r="K44" s="146" t="s">
        <v>327</v>
      </c>
      <c r="L44" s="149">
        <v>91766702</v>
      </c>
      <c r="M44" s="149">
        <v>91766702</v>
      </c>
      <c r="N44" s="149">
        <v>91766702</v>
      </c>
      <c r="O44" s="142"/>
    </row>
    <row r="45" spans="1:15" ht="22.5">
      <c r="A45" s="147" t="s">
        <v>347</v>
      </c>
      <c r="B45" s="148" t="s">
        <v>345</v>
      </c>
      <c r="C45" s="146" t="s">
        <v>346</v>
      </c>
      <c r="D45" s="146" t="s">
        <v>348</v>
      </c>
      <c r="E45" s="146" t="s">
        <v>335</v>
      </c>
      <c r="F45" s="146" t="s">
        <v>349</v>
      </c>
      <c r="G45" s="146" t="s">
        <v>10</v>
      </c>
      <c r="H45" s="146" t="s">
        <v>348</v>
      </c>
      <c r="I45" s="146" t="s">
        <v>322</v>
      </c>
      <c r="J45" s="146" t="s">
        <v>326</v>
      </c>
      <c r="K45" s="146" t="s">
        <v>327</v>
      </c>
      <c r="L45" s="149">
        <v>4599492</v>
      </c>
      <c r="M45" s="149">
        <v>4599492</v>
      </c>
      <c r="N45" s="149">
        <v>4599492</v>
      </c>
      <c r="O45" s="142"/>
    </row>
    <row r="46" spans="1:15" ht="22.5">
      <c r="A46" s="147" t="s">
        <v>350</v>
      </c>
      <c r="B46" s="148" t="s">
        <v>345</v>
      </c>
      <c r="C46" s="146" t="s">
        <v>346</v>
      </c>
      <c r="D46" s="146" t="s">
        <v>351</v>
      </c>
      <c r="E46" s="146" t="s">
        <v>335</v>
      </c>
      <c r="F46" s="146" t="s">
        <v>352</v>
      </c>
      <c r="G46" s="146" t="s">
        <v>10</v>
      </c>
      <c r="H46" s="146" t="s">
        <v>351</v>
      </c>
      <c r="I46" s="146" t="s">
        <v>322</v>
      </c>
      <c r="J46" s="146" t="s">
        <v>326</v>
      </c>
      <c r="K46" s="146" t="s">
        <v>327</v>
      </c>
      <c r="L46" s="149">
        <v>65000</v>
      </c>
      <c r="M46" s="149">
        <v>65000</v>
      </c>
      <c r="N46" s="149">
        <v>65000</v>
      </c>
      <c r="O46" s="142"/>
    </row>
    <row r="47" spans="1:15" ht="22.5">
      <c r="A47" s="147" t="s">
        <v>347</v>
      </c>
      <c r="B47" s="148" t="s">
        <v>345</v>
      </c>
      <c r="C47" s="146" t="s">
        <v>346</v>
      </c>
      <c r="D47" s="146" t="s">
        <v>348</v>
      </c>
      <c r="E47" s="146" t="s">
        <v>337</v>
      </c>
      <c r="F47" s="146" t="s">
        <v>353</v>
      </c>
      <c r="G47" s="146" t="s">
        <v>10</v>
      </c>
      <c r="H47" s="146" t="s">
        <v>348</v>
      </c>
      <c r="I47" s="146" t="s">
        <v>322</v>
      </c>
      <c r="J47" s="146" t="s">
        <v>326</v>
      </c>
      <c r="K47" s="146" t="s">
        <v>327</v>
      </c>
      <c r="L47" s="149">
        <v>61283700</v>
      </c>
      <c r="M47" s="149">
        <v>61283700</v>
      </c>
      <c r="N47" s="149">
        <v>61283700</v>
      </c>
      <c r="O47" s="142"/>
    </row>
    <row r="48" spans="1:15" ht="22.5">
      <c r="A48" s="147" t="s">
        <v>347</v>
      </c>
      <c r="B48" s="148" t="s">
        <v>345</v>
      </c>
      <c r="C48" s="146" t="s">
        <v>346</v>
      </c>
      <c r="D48" s="146" t="s">
        <v>348</v>
      </c>
      <c r="E48" s="146" t="s">
        <v>339</v>
      </c>
      <c r="F48" s="146" t="s">
        <v>353</v>
      </c>
      <c r="G48" s="146" t="s">
        <v>10</v>
      </c>
      <c r="H48" s="146" t="s">
        <v>348</v>
      </c>
      <c r="I48" s="146" t="s">
        <v>322</v>
      </c>
      <c r="J48" s="146" t="s">
        <v>326</v>
      </c>
      <c r="K48" s="146" t="s">
        <v>327</v>
      </c>
      <c r="L48" s="149">
        <v>25168510</v>
      </c>
      <c r="M48" s="149">
        <v>25168510</v>
      </c>
      <c r="N48" s="149">
        <v>25168510</v>
      </c>
      <c r="O48" s="142"/>
    </row>
    <row r="49" spans="1:15" ht="22.5">
      <c r="A49" s="147" t="s">
        <v>350</v>
      </c>
      <c r="B49" s="148" t="s">
        <v>345</v>
      </c>
      <c r="C49" s="146" t="s">
        <v>346</v>
      </c>
      <c r="D49" s="146" t="s">
        <v>351</v>
      </c>
      <c r="E49" s="146" t="s">
        <v>337</v>
      </c>
      <c r="F49" s="146" t="s">
        <v>354</v>
      </c>
      <c r="G49" s="146" t="s">
        <v>10</v>
      </c>
      <c r="H49" s="146" t="s">
        <v>351</v>
      </c>
      <c r="I49" s="146" t="s">
        <v>322</v>
      </c>
      <c r="J49" s="146" t="s">
        <v>326</v>
      </c>
      <c r="K49" s="146" t="s">
        <v>327</v>
      </c>
      <c r="L49" s="149">
        <v>400000</v>
      </c>
      <c r="M49" s="149">
        <v>400000</v>
      </c>
      <c r="N49" s="149">
        <v>400000</v>
      </c>
      <c r="O49" s="142"/>
    </row>
    <row r="50" spans="1:15" ht="22.5">
      <c r="A50" s="147" t="s">
        <v>350</v>
      </c>
      <c r="B50" s="148" t="s">
        <v>345</v>
      </c>
      <c r="C50" s="146" t="s">
        <v>346</v>
      </c>
      <c r="D50" s="146" t="s">
        <v>351</v>
      </c>
      <c r="E50" s="146" t="s">
        <v>339</v>
      </c>
      <c r="F50" s="146" t="s">
        <v>354</v>
      </c>
      <c r="G50" s="146" t="s">
        <v>10</v>
      </c>
      <c r="H50" s="146" t="s">
        <v>351</v>
      </c>
      <c r="I50" s="146" t="s">
        <v>322</v>
      </c>
      <c r="J50" s="146" t="s">
        <v>326</v>
      </c>
      <c r="K50" s="146" t="s">
        <v>327</v>
      </c>
      <c r="L50" s="149">
        <v>250000</v>
      </c>
      <c r="M50" s="149">
        <v>250000</v>
      </c>
      <c r="N50" s="149">
        <v>250000</v>
      </c>
      <c r="O50" s="142"/>
    </row>
    <row r="51" spans="1:15" ht="22.5">
      <c r="A51" s="147" t="s">
        <v>462</v>
      </c>
      <c r="B51" s="148" t="s">
        <v>463</v>
      </c>
      <c r="C51" s="146" t="s">
        <v>464</v>
      </c>
      <c r="D51" s="146" t="s">
        <v>322</v>
      </c>
      <c r="E51" s="146" t="s">
        <v>323</v>
      </c>
      <c r="F51" s="146" t="s">
        <v>324</v>
      </c>
      <c r="G51" s="146" t="s">
        <v>325</v>
      </c>
      <c r="H51" s="146" t="s">
        <v>322</v>
      </c>
      <c r="I51" s="146" t="s">
        <v>322</v>
      </c>
      <c r="J51" s="146" t="s">
        <v>326</v>
      </c>
      <c r="K51" s="146" t="s">
        <v>327</v>
      </c>
      <c r="L51" s="149">
        <v>22100</v>
      </c>
      <c r="M51" s="149">
        <v>22100</v>
      </c>
      <c r="N51" s="149">
        <v>22100</v>
      </c>
      <c r="O51" s="142"/>
    </row>
    <row r="52" spans="1:15" ht="22.5">
      <c r="A52" s="147" t="s">
        <v>465</v>
      </c>
      <c r="B52" s="148" t="s">
        <v>463</v>
      </c>
      <c r="C52" s="146" t="s">
        <v>464</v>
      </c>
      <c r="D52" s="146" t="s">
        <v>466</v>
      </c>
      <c r="E52" s="146" t="s">
        <v>335</v>
      </c>
      <c r="F52" s="146" t="s">
        <v>467</v>
      </c>
      <c r="G52" s="146" t="s">
        <v>10</v>
      </c>
      <c r="H52" s="146" t="s">
        <v>466</v>
      </c>
      <c r="I52" s="146" t="s">
        <v>322</v>
      </c>
      <c r="J52" s="146" t="s">
        <v>326</v>
      </c>
      <c r="K52" s="146" t="s">
        <v>327</v>
      </c>
      <c r="L52" s="149">
        <v>2100</v>
      </c>
      <c r="M52" s="149">
        <v>2100</v>
      </c>
      <c r="N52" s="149">
        <v>2100</v>
      </c>
      <c r="O52" s="142"/>
    </row>
    <row r="53" spans="1:15" ht="22.5">
      <c r="A53" s="147" t="s">
        <v>379</v>
      </c>
      <c r="B53" s="148" t="s">
        <v>463</v>
      </c>
      <c r="C53" s="146" t="s">
        <v>464</v>
      </c>
      <c r="D53" s="146" t="s">
        <v>380</v>
      </c>
      <c r="E53" s="146" t="s">
        <v>335</v>
      </c>
      <c r="F53" s="146" t="s">
        <v>394</v>
      </c>
      <c r="G53" s="146" t="s">
        <v>10</v>
      </c>
      <c r="H53" s="146" t="s">
        <v>380</v>
      </c>
      <c r="I53" s="146" t="s">
        <v>322</v>
      </c>
      <c r="J53" s="146" t="s">
        <v>326</v>
      </c>
      <c r="K53" s="146" t="s">
        <v>327</v>
      </c>
      <c r="L53" s="149">
        <v>20000</v>
      </c>
      <c r="M53" s="149">
        <v>20000</v>
      </c>
      <c r="N53" s="149">
        <v>20000</v>
      </c>
      <c r="O53" s="142"/>
    </row>
    <row r="54" spans="1:15" ht="22.5">
      <c r="A54" s="147" t="s">
        <v>355</v>
      </c>
      <c r="B54" s="148" t="s">
        <v>356</v>
      </c>
      <c r="C54" s="146" t="s">
        <v>357</v>
      </c>
      <c r="D54" s="146" t="s">
        <v>322</v>
      </c>
      <c r="E54" s="146" t="s">
        <v>323</v>
      </c>
      <c r="F54" s="146" t="s">
        <v>324</v>
      </c>
      <c r="G54" s="146" t="s">
        <v>325</v>
      </c>
      <c r="H54" s="146" t="s">
        <v>322</v>
      </c>
      <c r="I54" s="146" t="s">
        <v>322</v>
      </c>
      <c r="J54" s="146" t="s">
        <v>326</v>
      </c>
      <c r="K54" s="146" t="s">
        <v>327</v>
      </c>
      <c r="L54" s="149">
        <v>27717298</v>
      </c>
      <c r="M54" s="149">
        <v>27717298</v>
      </c>
      <c r="N54" s="149">
        <v>27717298</v>
      </c>
      <c r="O54" s="142"/>
    </row>
    <row r="55" spans="1:15" ht="22.5">
      <c r="A55" s="147" t="s">
        <v>358</v>
      </c>
      <c r="B55" s="148" t="s">
        <v>359</v>
      </c>
      <c r="C55" s="146" t="s">
        <v>357</v>
      </c>
      <c r="D55" s="146" t="s">
        <v>360</v>
      </c>
      <c r="E55" s="146" t="s">
        <v>335</v>
      </c>
      <c r="F55" s="146" t="s">
        <v>361</v>
      </c>
      <c r="G55" s="146" t="s">
        <v>10</v>
      </c>
      <c r="H55" s="146" t="s">
        <v>360</v>
      </c>
      <c r="I55" s="146" t="s">
        <v>322</v>
      </c>
      <c r="J55" s="146" t="s">
        <v>326</v>
      </c>
      <c r="K55" s="146" t="s">
        <v>327</v>
      </c>
      <c r="L55" s="149">
        <v>1412408</v>
      </c>
      <c r="M55" s="149">
        <v>1412408</v>
      </c>
      <c r="N55" s="149">
        <v>1412408</v>
      </c>
      <c r="O55" s="142"/>
    </row>
    <row r="56" spans="1:15" ht="22.5">
      <c r="A56" s="147" t="s">
        <v>358</v>
      </c>
      <c r="B56" s="148" t="s">
        <v>359</v>
      </c>
      <c r="C56" s="146" t="s">
        <v>357</v>
      </c>
      <c r="D56" s="146" t="s">
        <v>360</v>
      </c>
      <c r="E56" s="146" t="s">
        <v>337</v>
      </c>
      <c r="F56" s="146" t="s">
        <v>362</v>
      </c>
      <c r="G56" s="146" t="s">
        <v>10</v>
      </c>
      <c r="H56" s="146" t="s">
        <v>360</v>
      </c>
      <c r="I56" s="146" t="s">
        <v>322</v>
      </c>
      <c r="J56" s="146" t="s">
        <v>326</v>
      </c>
      <c r="K56" s="146" t="s">
        <v>327</v>
      </c>
      <c r="L56" s="149">
        <v>18628500</v>
      </c>
      <c r="M56" s="149">
        <v>18628500</v>
      </c>
      <c r="N56" s="149">
        <v>18628500</v>
      </c>
      <c r="O56" s="142"/>
    </row>
    <row r="57" spans="1:15" ht="22.5">
      <c r="A57" s="147" t="s">
        <v>358</v>
      </c>
      <c r="B57" s="148" t="s">
        <v>359</v>
      </c>
      <c r="C57" s="146" t="s">
        <v>357</v>
      </c>
      <c r="D57" s="146" t="s">
        <v>360</v>
      </c>
      <c r="E57" s="146" t="s">
        <v>339</v>
      </c>
      <c r="F57" s="146" t="s">
        <v>362</v>
      </c>
      <c r="G57" s="146" t="s">
        <v>10</v>
      </c>
      <c r="H57" s="146" t="s">
        <v>360</v>
      </c>
      <c r="I57" s="146" t="s">
        <v>322</v>
      </c>
      <c r="J57" s="146" t="s">
        <v>326</v>
      </c>
      <c r="K57" s="146" t="s">
        <v>327</v>
      </c>
      <c r="L57" s="149">
        <v>7676390</v>
      </c>
      <c r="M57" s="149">
        <v>7676390</v>
      </c>
      <c r="N57" s="149">
        <v>7676390</v>
      </c>
      <c r="O57" s="142"/>
    </row>
    <row r="58" spans="1:15" ht="22.5">
      <c r="A58" s="147" t="s">
        <v>363</v>
      </c>
      <c r="B58" s="148" t="s">
        <v>364</v>
      </c>
      <c r="C58" s="146" t="s">
        <v>365</v>
      </c>
      <c r="D58" s="146" t="s">
        <v>322</v>
      </c>
      <c r="E58" s="146" t="s">
        <v>323</v>
      </c>
      <c r="F58" s="146" t="s">
        <v>324</v>
      </c>
      <c r="G58" s="146" t="s">
        <v>325</v>
      </c>
      <c r="H58" s="146" t="s">
        <v>322</v>
      </c>
      <c r="I58" s="146" t="s">
        <v>322</v>
      </c>
      <c r="J58" s="146" t="s">
        <v>326</v>
      </c>
      <c r="K58" s="146" t="s">
        <v>327</v>
      </c>
      <c r="L58" s="149">
        <v>7374825</v>
      </c>
      <c r="M58" s="149">
        <v>7374825</v>
      </c>
      <c r="N58" s="149">
        <v>7374825</v>
      </c>
      <c r="O58" s="142"/>
    </row>
    <row r="59" spans="1:15" ht="22.5">
      <c r="A59" s="147" t="s">
        <v>366</v>
      </c>
      <c r="B59" s="148" t="s">
        <v>367</v>
      </c>
      <c r="C59" s="146" t="s">
        <v>368</v>
      </c>
      <c r="D59" s="146" t="s">
        <v>322</v>
      </c>
      <c r="E59" s="146" t="s">
        <v>323</v>
      </c>
      <c r="F59" s="146" t="s">
        <v>324</v>
      </c>
      <c r="G59" s="146" t="s">
        <v>325</v>
      </c>
      <c r="H59" s="146" t="s">
        <v>322</v>
      </c>
      <c r="I59" s="146" t="s">
        <v>322</v>
      </c>
      <c r="J59" s="146" t="s">
        <v>326</v>
      </c>
      <c r="K59" s="146" t="s">
        <v>327</v>
      </c>
      <c r="L59" s="149">
        <v>7374825</v>
      </c>
      <c r="M59" s="149">
        <v>7374825</v>
      </c>
      <c r="N59" s="149">
        <v>7374825</v>
      </c>
      <c r="O59" s="142"/>
    </row>
    <row r="60" spans="1:15" ht="22.5">
      <c r="A60" s="147" t="s">
        <v>369</v>
      </c>
      <c r="B60" s="148" t="s">
        <v>367</v>
      </c>
      <c r="C60" s="146" t="s">
        <v>368</v>
      </c>
      <c r="D60" s="146" t="s">
        <v>370</v>
      </c>
      <c r="E60" s="146" t="s">
        <v>335</v>
      </c>
      <c r="F60" s="146" t="s">
        <v>371</v>
      </c>
      <c r="G60" s="146" t="s">
        <v>10</v>
      </c>
      <c r="H60" s="146" t="s">
        <v>370</v>
      </c>
      <c r="I60" s="146" t="s">
        <v>322</v>
      </c>
      <c r="J60" s="146" t="s">
        <v>326</v>
      </c>
      <c r="K60" s="146" t="s">
        <v>327</v>
      </c>
      <c r="L60" s="149">
        <v>7374825</v>
      </c>
      <c r="M60" s="149">
        <v>7374825</v>
      </c>
      <c r="N60" s="149">
        <v>7374825</v>
      </c>
      <c r="O60" s="142"/>
    </row>
    <row r="61" spans="1:16" ht="22.5">
      <c r="A61" s="147" t="s">
        <v>372</v>
      </c>
      <c r="B61" s="148" t="s">
        <v>373</v>
      </c>
      <c r="C61" s="146" t="s">
        <v>322</v>
      </c>
      <c r="D61" s="146" t="s">
        <v>322</v>
      </c>
      <c r="E61" s="146" t="s">
        <v>323</v>
      </c>
      <c r="F61" s="146" t="s">
        <v>324</v>
      </c>
      <c r="G61" s="146" t="s">
        <v>325</v>
      </c>
      <c r="H61" s="146" t="s">
        <v>322</v>
      </c>
      <c r="I61" s="146" t="s">
        <v>322</v>
      </c>
      <c r="J61" s="146" t="s">
        <v>326</v>
      </c>
      <c r="K61" s="146" t="s">
        <v>327</v>
      </c>
      <c r="L61" s="149">
        <v>29779175</v>
      </c>
      <c r="M61" s="149">
        <v>29779175</v>
      </c>
      <c r="N61" s="149">
        <v>29779175</v>
      </c>
      <c r="O61" s="142"/>
      <c r="P61" s="79">
        <f>L62+L64+L66</f>
        <v>36535975</v>
      </c>
    </row>
    <row r="62" spans="1:15" ht="22.5">
      <c r="A62" s="147" t="s">
        <v>374</v>
      </c>
      <c r="B62" s="148" t="s">
        <v>375</v>
      </c>
      <c r="C62" s="146" t="s">
        <v>376</v>
      </c>
      <c r="D62" s="146" t="s">
        <v>322</v>
      </c>
      <c r="E62" s="146" t="s">
        <v>323</v>
      </c>
      <c r="F62" s="146" t="s">
        <v>324</v>
      </c>
      <c r="G62" s="146" t="s">
        <v>325</v>
      </c>
      <c r="H62" s="146" t="s">
        <v>322</v>
      </c>
      <c r="I62" s="146" t="s">
        <v>322</v>
      </c>
      <c r="J62" s="146" t="s">
        <v>326</v>
      </c>
      <c r="K62" s="146" t="s">
        <v>327</v>
      </c>
      <c r="L62" s="149">
        <v>21711175</v>
      </c>
      <c r="M62" s="149">
        <v>21711175</v>
      </c>
      <c r="N62" s="149">
        <v>21711175</v>
      </c>
      <c r="O62" s="142"/>
    </row>
    <row r="63" spans="1:15" ht="22.5">
      <c r="A63" s="147" t="s">
        <v>387</v>
      </c>
      <c r="B63" s="148" t="s">
        <v>375</v>
      </c>
      <c r="C63" s="146" t="s">
        <v>376</v>
      </c>
      <c r="D63" s="146" t="s">
        <v>388</v>
      </c>
      <c r="E63" s="146" t="s">
        <v>335</v>
      </c>
      <c r="F63" s="146" t="s">
        <v>389</v>
      </c>
      <c r="G63" s="146" t="s">
        <v>10</v>
      </c>
      <c r="H63" s="146" t="s">
        <v>388</v>
      </c>
      <c r="I63" s="146" t="s">
        <v>322</v>
      </c>
      <c r="J63" s="146" t="s">
        <v>326</v>
      </c>
      <c r="K63" s="146" t="s">
        <v>327</v>
      </c>
      <c r="L63" s="149">
        <v>210000</v>
      </c>
      <c r="M63" s="149">
        <v>210000</v>
      </c>
      <c r="N63" s="149">
        <v>210000</v>
      </c>
      <c r="O63" s="142"/>
    </row>
    <row r="64" spans="1:15" ht="22.5">
      <c r="A64" s="147" t="s">
        <v>390</v>
      </c>
      <c r="B64" s="148" t="s">
        <v>375</v>
      </c>
      <c r="C64" s="146" t="s">
        <v>376</v>
      </c>
      <c r="D64" s="146" t="s">
        <v>391</v>
      </c>
      <c r="E64" s="146" t="s">
        <v>335</v>
      </c>
      <c r="F64" s="146" t="s">
        <v>392</v>
      </c>
      <c r="G64" s="146" t="s">
        <v>10</v>
      </c>
      <c r="H64" s="146" t="s">
        <v>391</v>
      </c>
      <c r="I64" s="146" t="s">
        <v>322</v>
      </c>
      <c r="J64" s="146" t="s">
        <v>326</v>
      </c>
      <c r="K64" s="146" t="s">
        <v>327</v>
      </c>
      <c r="L64" s="149">
        <v>2000000</v>
      </c>
      <c r="M64" s="149">
        <v>2000000</v>
      </c>
      <c r="N64" s="149">
        <v>2000000</v>
      </c>
      <c r="O64" s="142"/>
    </row>
    <row r="65" spans="1:15" ht="22.5">
      <c r="A65" s="147" t="s">
        <v>377</v>
      </c>
      <c r="B65" s="148" t="s">
        <v>375</v>
      </c>
      <c r="C65" s="146" t="s">
        <v>376</v>
      </c>
      <c r="D65" s="146" t="s">
        <v>378</v>
      </c>
      <c r="E65" s="146" t="s">
        <v>335</v>
      </c>
      <c r="F65" s="146" t="s">
        <v>393</v>
      </c>
      <c r="G65" s="146" t="s">
        <v>10</v>
      </c>
      <c r="H65" s="146" t="s">
        <v>378</v>
      </c>
      <c r="I65" s="146" t="s">
        <v>322</v>
      </c>
      <c r="J65" s="146" t="s">
        <v>326</v>
      </c>
      <c r="K65" s="146" t="s">
        <v>327</v>
      </c>
      <c r="L65" s="149">
        <v>3425375</v>
      </c>
      <c r="M65" s="149">
        <v>3425375</v>
      </c>
      <c r="N65" s="149">
        <v>3425375</v>
      </c>
      <c r="O65" s="142"/>
    </row>
    <row r="66" spans="1:15" ht="22.5">
      <c r="A66" s="147" t="s">
        <v>379</v>
      </c>
      <c r="B66" s="148" t="s">
        <v>375</v>
      </c>
      <c r="C66" s="146" t="s">
        <v>376</v>
      </c>
      <c r="D66" s="146" t="s">
        <v>380</v>
      </c>
      <c r="E66" s="146" t="s">
        <v>335</v>
      </c>
      <c r="F66" s="146" t="s">
        <v>394</v>
      </c>
      <c r="G66" s="146" t="s">
        <v>10</v>
      </c>
      <c r="H66" s="146" t="s">
        <v>380</v>
      </c>
      <c r="I66" s="146" t="s">
        <v>322</v>
      </c>
      <c r="J66" s="146" t="s">
        <v>326</v>
      </c>
      <c r="K66" s="146" t="s">
        <v>327</v>
      </c>
      <c r="L66" s="149">
        <v>12824800</v>
      </c>
      <c r="M66" s="149">
        <v>12824800</v>
      </c>
      <c r="N66" s="149">
        <v>12824800</v>
      </c>
      <c r="O66" s="142"/>
    </row>
    <row r="67" spans="1:15" ht="22.5">
      <c r="A67" s="147" t="s">
        <v>381</v>
      </c>
      <c r="B67" s="148" t="s">
        <v>375</v>
      </c>
      <c r="C67" s="146" t="s">
        <v>376</v>
      </c>
      <c r="D67" s="146" t="s">
        <v>382</v>
      </c>
      <c r="E67" s="146" t="s">
        <v>335</v>
      </c>
      <c r="F67" s="146" t="s">
        <v>395</v>
      </c>
      <c r="G67" s="146" t="s">
        <v>10</v>
      </c>
      <c r="H67" s="146" t="s">
        <v>382</v>
      </c>
      <c r="I67" s="146" t="s">
        <v>322</v>
      </c>
      <c r="J67" s="146" t="s">
        <v>326</v>
      </c>
      <c r="K67" s="146" t="s">
        <v>327</v>
      </c>
      <c r="L67" s="149">
        <v>900000</v>
      </c>
      <c r="M67" s="149">
        <v>900000</v>
      </c>
      <c r="N67" s="149">
        <v>900000</v>
      </c>
      <c r="O67" s="142"/>
    </row>
    <row r="68" spans="1:15" ht="22.5">
      <c r="A68" s="147" t="s">
        <v>396</v>
      </c>
      <c r="B68" s="148" t="s">
        <v>375</v>
      </c>
      <c r="C68" s="146" t="s">
        <v>376</v>
      </c>
      <c r="D68" s="146" t="s">
        <v>397</v>
      </c>
      <c r="E68" s="146" t="s">
        <v>335</v>
      </c>
      <c r="F68" s="146" t="s">
        <v>398</v>
      </c>
      <c r="G68" s="146" t="s">
        <v>10</v>
      </c>
      <c r="H68" s="146" t="s">
        <v>397</v>
      </c>
      <c r="I68" s="146" t="s">
        <v>322</v>
      </c>
      <c r="J68" s="146" t="s">
        <v>326</v>
      </c>
      <c r="K68" s="146" t="s">
        <v>327</v>
      </c>
      <c r="L68" s="149">
        <v>30000</v>
      </c>
      <c r="M68" s="149">
        <v>30000</v>
      </c>
      <c r="N68" s="149">
        <v>30000</v>
      </c>
      <c r="O68" s="142"/>
    </row>
    <row r="69" spans="1:15" ht="22.5">
      <c r="A69" s="147" t="s">
        <v>399</v>
      </c>
      <c r="B69" s="148" t="s">
        <v>375</v>
      </c>
      <c r="C69" s="146" t="s">
        <v>376</v>
      </c>
      <c r="D69" s="146" t="s">
        <v>400</v>
      </c>
      <c r="E69" s="146" t="s">
        <v>335</v>
      </c>
      <c r="F69" s="146" t="s">
        <v>401</v>
      </c>
      <c r="G69" s="146" t="s">
        <v>10</v>
      </c>
      <c r="H69" s="146" t="s">
        <v>400</v>
      </c>
      <c r="I69" s="146" t="s">
        <v>322</v>
      </c>
      <c r="J69" s="146" t="s">
        <v>326</v>
      </c>
      <c r="K69" s="146" t="s">
        <v>327</v>
      </c>
      <c r="L69" s="149">
        <v>250000</v>
      </c>
      <c r="M69" s="149">
        <v>250000</v>
      </c>
      <c r="N69" s="149">
        <v>250000</v>
      </c>
      <c r="O69" s="142"/>
    </row>
    <row r="70" spans="1:15" ht="22.5">
      <c r="A70" s="147" t="s">
        <v>385</v>
      </c>
      <c r="B70" s="148" t="s">
        <v>375</v>
      </c>
      <c r="C70" s="146" t="s">
        <v>376</v>
      </c>
      <c r="D70" s="146" t="s">
        <v>386</v>
      </c>
      <c r="E70" s="146" t="s">
        <v>335</v>
      </c>
      <c r="F70" s="146" t="s">
        <v>402</v>
      </c>
      <c r="G70" s="146" t="s">
        <v>10</v>
      </c>
      <c r="H70" s="146" t="s">
        <v>386</v>
      </c>
      <c r="I70" s="146" t="s">
        <v>322</v>
      </c>
      <c r="J70" s="146" t="s">
        <v>326</v>
      </c>
      <c r="K70" s="146" t="s">
        <v>327</v>
      </c>
      <c r="L70" s="149">
        <v>200000</v>
      </c>
      <c r="M70" s="149">
        <v>200000</v>
      </c>
      <c r="N70" s="149">
        <v>200000</v>
      </c>
      <c r="O70" s="142"/>
    </row>
    <row r="71" spans="1:15" ht="22.5">
      <c r="A71" s="147" t="s">
        <v>383</v>
      </c>
      <c r="B71" s="148" t="s">
        <v>375</v>
      </c>
      <c r="C71" s="146" t="s">
        <v>376</v>
      </c>
      <c r="D71" s="146" t="s">
        <v>384</v>
      </c>
      <c r="E71" s="146" t="s">
        <v>335</v>
      </c>
      <c r="F71" s="146" t="s">
        <v>403</v>
      </c>
      <c r="G71" s="146" t="s">
        <v>10</v>
      </c>
      <c r="H71" s="146" t="s">
        <v>384</v>
      </c>
      <c r="I71" s="146" t="s">
        <v>322</v>
      </c>
      <c r="J71" s="146" t="s">
        <v>326</v>
      </c>
      <c r="K71" s="146" t="s">
        <v>327</v>
      </c>
      <c r="L71" s="149">
        <v>1200000</v>
      </c>
      <c r="M71" s="149">
        <v>1200000</v>
      </c>
      <c r="N71" s="149">
        <v>1200000</v>
      </c>
      <c r="O71" s="142"/>
    </row>
    <row r="72" spans="1:15" ht="22.5">
      <c r="A72" s="147" t="s">
        <v>383</v>
      </c>
      <c r="B72" s="148" t="s">
        <v>375</v>
      </c>
      <c r="C72" s="146" t="s">
        <v>376</v>
      </c>
      <c r="D72" s="146" t="s">
        <v>384</v>
      </c>
      <c r="E72" s="146" t="s">
        <v>337</v>
      </c>
      <c r="F72" s="146" t="s">
        <v>404</v>
      </c>
      <c r="G72" s="146" t="s">
        <v>10</v>
      </c>
      <c r="H72" s="146" t="s">
        <v>384</v>
      </c>
      <c r="I72" s="146" t="s">
        <v>322</v>
      </c>
      <c r="J72" s="146" t="s">
        <v>326</v>
      </c>
      <c r="K72" s="146" t="s">
        <v>327</v>
      </c>
      <c r="L72" s="149">
        <v>671000</v>
      </c>
      <c r="M72" s="149">
        <v>671000</v>
      </c>
      <c r="N72" s="149">
        <v>671000</v>
      </c>
      <c r="O72" s="142"/>
    </row>
    <row r="73" spans="1:15" ht="22.5">
      <c r="A73" s="147" t="s">
        <v>405</v>
      </c>
      <c r="B73" s="148" t="s">
        <v>406</v>
      </c>
      <c r="C73" s="146" t="s">
        <v>407</v>
      </c>
      <c r="D73" s="146" t="s">
        <v>322</v>
      </c>
      <c r="E73" s="146" t="s">
        <v>323</v>
      </c>
      <c r="F73" s="146" t="s">
        <v>324</v>
      </c>
      <c r="G73" s="146" t="s">
        <v>325</v>
      </c>
      <c r="H73" s="146" t="s">
        <v>322</v>
      </c>
      <c r="I73" s="146" t="s">
        <v>322</v>
      </c>
      <c r="J73" s="146" t="s">
        <v>326</v>
      </c>
      <c r="K73" s="146" t="s">
        <v>327</v>
      </c>
      <c r="L73" s="149">
        <v>8068000</v>
      </c>
      <c r="M73" s="149">
        <v>8068000</v>
      </c>
      <c r="N73" s="149">
        <v>8068000</v>
      </c>
      <c r="O73" s="142"/>
    </row>
    <row r="74" spans="1:15" ht="22.5">
      <c r="A74" s="147" t="s">
        <v>390</v>
      </c>
      <c r="B74" s="148" t="s">
        <v>406</v>
      </c>
      <c r="C74" s="146" t="s">
        <v>407</v>
      </c>
      <c r="D74" s="146" t="s">
        <v>391</v>
      </c>
      <c r="E74" s="146" t="s">
        <v>335</v>
      </c>
      <c r="F74" s="146" t="s">
        <v>392</v>
      </c>
      <c r="G74" s="146" t="s">
        <v>10</v>
      </c>
      <c r="H74" s="146" t="s">
        <v>391</v>
      </c>
      <c r="I74" s="146" t="s">
        <v>322</v>
      </c>
      <c r="J74" s="146" t="s">
        <v>326</v>
      </c>
      <c r="K74" s="146" t="s">
        <v>327</v>
      </c>
      <c r="L74" s="149">
        <v>8068000</v>
      </c>
      <c r="M74" s="149">
        <v>8068000</v>
      </c>
      <c r="N74" s="149">
        <v>8068000</v>
      </c>
      <c r="O74" s="142"/>
    </row>
    <row r="75" spans="1:15" ht="22.5">
      <c r="A75" s="143" t="s">
        <v>408</v>
      </c>
      <c r="B75" s="144" t="s">
        <v>409</v>
      </c>
      <c r="C75" s="145" t="s">
        <v>410</v>
      </c>
      <c r="D75" s="146" t="s">
        <v>322</v>
      </c>
      <c r="E75" s="146" t="s">
        <v>323</v>
      </c>
      <c r="F75" s="146" t="s">
        <v>324</v>
      </c>
      <c r="G75" s="146" t="s">
        <v>325</v>
      </c>
      <c r="H75" s="146" t="s">
        <v>322</v>
      </c>
      <c r="I75" s="146" t="s">
        <v>410</v>
      </c>
      <c r="J75" s="146" t="s">
        <v>326</v>
      </c>
      <c r="K75" s="146" t="s">
        <v>327</v>
      </c>
      <c r="L75" s="141"/>
      <c r="M75" s="141"/>
      <c r="N75" s="141"/>
      <c r="O75" s="142"/>
    </row>
    <row r="76" spans="1:15" ht="22.5">
      <c r="A76" s="143" t="s">
        <v>411</v>
      </c>
      <c r="B76" s="144" t="s">
        <v>412</v>
      </c>
      <c r="C76" s="145" t="s">
        <v>322</v>
      </c>
      <c r="D76" s="146" t="s">
        <v>322</v>
      </c>
      <c r="E76" s="146" t="s">
        <v>323</v>
      </c>
      <c r="F76" s="146" t="s">
        <v>324</v>
      </c>
      <c r="G76" s="146" t="s">
        <v>325</v>
      </c>
      <c r="H76" s="146" t="s">
        <v>322</v>
      </c>
      <c r="I76" s="146" t="s">
        <v>322</v>
      </c>
      <c r="J76" s="146" t="s">
        <v>326</v>
      </c>
      <c r="K76" s="146" t="s">
        <v>327</v>
      </c>
      <c r="L76" s="141"/>
      <c r="M76" s="141"/>
      <c r="N76" s="141"/>
      <c r="O76" s="142"/>
    </row>
  </sheetData>
  <sheetProtection/>
  <mergeCells count="28">
    <mergeCell ref="B18:L18"/>
    <mergeCell ref="A22:O22"/>
    <mergeCell ref="M6:O6"/>
    <mergeCell ref="A10:N10"/>
    <mergeCell ref="A11:N11"/>
    <mergeCell ref="O11:O12"/>
    <mergeCell ref="B13:H13"/>
    <mergeCell ref="B15:L15"/>
    <mergeCell ref="D24:D26"/>
    <mergeCell ref="E24:E26"/>
    <mergeCell ref="J24:J26"/>
    <mergeCell ref="N7:O7"/>
    <mergeCell ref="M8:O8"/>
    <mergeCell ref="M1:O1"/>
    <mergeCell ref="M2:O2"/>
    <mergeCell ref="M3:O3"/>
    <mergeCell ref="M4:O4"/>
    <mergeCell ref="M5:O5"/>
    <mergeCell ref="L24:O24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5"/>
  <sheetViews>
    <sheetView view="pageBreakPreview" zoomScaleSheetLayoutView="100" zoomScalePageLayoutView="0" workbookViewId="0" topLeftCell="A33">
      <selection activeCell="AO49" sqref="AO49"/>
    </sheetView>
  </sheetViews>
  <sheetFormatPr defaultColWidth="0.875" defaultRowHeight="12.75"/>
  <cols>
    <col min="1" max="1" width="10.625" style="10" customWidth="1"/>
    <col min="2" max="2" width="26.00390625" style="10" customWidth="1"/>
    <col min="3" max="3" width="14.00390625" style="10" customWidth="1"/>
    <col min="4" max="4" width="14.25390625" style="10" customWidth="1"/>
    <col min="5" max="5" width="14.125" style="10" customWidth="1"/>
    <col min="6" max="6" width="12.625" style="10" customWidth="1"/>
    <col min="7" max="7" width="12.875" style="10" customWidth="1"/>
    <col min="8" max="8" width="11.375" style="10" customWidth="1"/>
    <col min="9" max="9" width="11.625" style="10" customWidth="1"/>
    <col min="10" max="16384" width="0.875" style="10" customWidth="1"/>
  </cols>
  <sheetData>
    <row r="1" ht="15" hidden="1"/>
    <row r="2" ht="15" hidden="1">
      <c r="A2" s="10" t="s">
        <v>76</v>
      </c>
    </row>
    <row r="3" ht="15" hidden="1"/>
    <row r="4" spans="1:9" s="11" customFormat="1" ht="12.75" hidden="1">
      <c r="A4" s="534" t="s">
        <v>3</v>
      </c>
      <c r="B4" s="534"/>
      <c r="C4" s="534"/>
      <c r="D4" s="534"/>
      <c r="E4" s="534"/>
      <c r="F4" s="534" t="s">
        <v>0</v>
      </c>
      <c r="G4" s="288"/>
      <c r="H4" s="288"/>
      <c r="I4" s="288"/>
    </row>
    <row r="5" spans="1:9" s="11" customFormat="1" ht="12.75" hidden="1">
      <c r="A5" s="534"/>
      <c r="B5" s="534"/>
      <c r="C5" s="534"/>
      <c r="D5" s="534"/>
      <c r="E5" s="534"/>
      <c r="F5" s="534" t="s">
        <v>119</v>
      </c>
      <c r="G5" s="534" t="s">
        <v>122</v>
      </c>
      <c r="H5" s="534" t="s">
        <v>19</v>
      </c>
      <c r="I5" s="534"/>
    </row>
    <row r="6" spans="1:9" s="11" customFormat="1" ht="25.5" hidden="1">
      <c r="A6" s="534"/>
      <c r="B6" s="534"/>
      <c r="C6" s="534"/>
      <c r="D6" s="534"/>
      <c r="E6" s="534"/>
      <c r="F6" s="288"/>
      <c r="G6" s="288"/>
      <c r="H6" s="40" t="s">
        <v>2</v>
      </c>
      <c r="I6" s="40" t="s">
        <v>34</v>
      </c>
    </row>
    <row r="7" spans="1:9" s="12" customFormat="1" ht="12.75" hidden="1">
      <c r="A7" s="41">
        <v>1</v>
      </c>
      <c r="B7" s="41"/>
      <c r="C7" s="41"/>
      <c r="D7" s="41"/>
      <c r="E7" s="41"/>
      <c r="F7" s="41">
        <v>6</v>
      </c>
      <c r="G7" s="41">
        <v>7</v>
      </c>
      <c r="H7" s="41">
        <v>8</v>
      </c>
      <c r="I7" s="41">
        <v>9</v>
      </c>
    </row>
    <row r="8" spans="1:9" s="13" customFormat="1" ht="25.5" hidden="1">
      <c r="A8" s="42" t="s">
        <v>7</v>
      </c>
      <c r="B8" s="7" t="s">
        <v>78</v>
      </c>
      <c r="C8" s="43"/>
      <c r="D8" s="43"/>
      <c r="E8" s="43"/>
      <c r="F8" s="43"/>
      <c r="G8" s="43"/>
      <c r="H8" s="43"/>
      <c r="I8" s="43"/>
    </row>
    <row r="9" spans="1:9" s="13" customFormat="1" ht="12.75" hidden="1">
      <c r="A9" s="42" t="s">
        <v>23</v>
      </c>
      <c r="B9" s="7" t="s">
        <v>52</v>
      </c>
      <c r="C9" s="43"/>
      <c r="D9" s="43"/>
      <c r="E9" s="43"/>
      <c r="F9" s="43" t="s">
        <v>1</v>
      </c>
      <c r="G9" s="43" t="s">
        <v>1</v>
      </c>
      <c r="H9" s="43" t="s">
        <v>1</v>
      </c>
      <c r="I9" s="43" t="s">
        <v>1</v>
      </c>
    </row>
    <row r="10" spans="1:9" s="13" customFormat="1" ht="12.75" hidden="1">
      <c r="A10" s="42"/>
      <c r="B10" s="7"/>
      <c r="C10" s="43"/>
      <c r="D10" s="43"/>
      <c r="E10" s="43"/>
      <c r="F10" s="43"/>
      <c r="G10" s="43"/>
      <c r="H10" s="43"/>
      <c r="I10" s="43"/>
    </row>
    <row r="11" spans="1:9" s="13" customFormat="1" ht="25.5" hidden="1">
      <c r="A11" s="42" t="s">
        <v>8</v>
      </c>
      <c r="B11" s="7" t="s">
        <v>79</v>
      </c>
      <c r="C11" s="43"/>
      <c r="D11" s="43"/>
      <c r="E11" s="43"/>
      <c r="F11" s="43"/>
      <c r="G11" s="43"/>
      <c r="H11" s="43"/>
      <c r="I11" s="43"/>
    </row>
    <row r="12" spans="1:9" s="13" customFormat="1" ht="12.75" hidden="1">
      <c r="A12" s="42" t="s">
        <v>26</v>
      </c>
      <c r="B12" s="7" t="s">
        <v>52</v>
      </c>
      <c r="C12" s="43"/>
      <c r="D12" s="43"/>
      <c r="E12" s="43"/>
      <c r="F12" s="43" t="s">
        <v>1</v>
      </c>
      <c r="G12" s="43" t="s">
        <v>1</v>
      </c>
      <c r="H12" s="43" t="s">
        <v>1</v>
      </c>
      <c r="I12" s="43" t="s">
        <v>1</v>
      </c>
    </row>
    <row r="13" spans="1:9" s="13" customFormat="1" ht="12.75" hidden="1">
      <c r="A13" s="42"/>
      <c r="B13" s="7"/>
      <c r="C13" s="43"/>
      <c r="D13" s="43"/>
      <c r="E13" s="43"/>
      <c r="F13" s="43"/>
      <c r="G13" s="43"/>
      <c r="H13" s="43"/>
      <c r="I13" s="43"/>
    </row>
    <row r="14" spans="1:9" s="13" customFormat="1" ht="12.75" hidden="1">
      <c r="A14" s="535" t="s">
        <v>18</v>
      </c>
      <c r="B14" s="536"/>
      <c r="C14" s="536"/>
      <c r="D14" s="536"/>
      <c r="E14" s="43"/>
      <c r="F14" s="43"/>
      <c r="G14" s="43"/>
      <c r="H14" s="43"/>
      <c r="I14" s="43"/>
    </row>
    <row r="15" ht="15" hidden="1"/>
    <row r="16" ht="15">
      <c r="A16" s="10" t="s">
        <v>80</v>
      </c>
    </row>
    <row r="18" spans="1:9" s="11" customFormat="1" ht="12.75">
      <c r="A18" s="534" t="s">
        <v>3</v>
      </c>
      <c r="B18" s="534"/>
      <c r="C18" s="534" t="s">
        <v>81</v>
      </c>
      <c r="D18" s="534" t="s">
        <v>82</v>
      </c>
      <c r="E18" s="534" t="s">
        <v>83</v>
      </c>
      <c r="F18" s="534" t="s">
        <v>0</v>
      </c>
      <c r="G18" s="288"/>
      <c r="H18" s="288"/>
      <c r="I18" s="288"/>
    </row>
    <row r="19" spans="1:9" s="11" customFormat="1" ht="60" customHeight="1">
      <c r="A19" s="534"/>
      <c r="B19" s="534"/>
      <c r="C19" s="534"/>
      <c r="D19" s="534"/>
      <c r="E19" s="534"/>
      <c r="F19" s="534" t="s">
        <v>119</v>
      </c>
      <c r="G19" s="534" t="s">
        <v>122</v>
      </c>
      <c r="H19" s="534" t="s">
        <v>19</v>
      </c>
      <c r="I19" s="534"/>
    </row>
    <row r="20" spans="1:9" s="11" customFormat="1" ht="25.5">
      <c r="A20" s="534"/>
      <c r="B20" s="534"/>
      <c r="C20" s="534"/>
      <c r="D20" s="534"/>
      <c r="E20" s="534"/>
      <c r="F20" s="288"/>
      <c r="G20" s="288"/>
      <c r="H20" s="40" t="s">
        <v>2</v>
      </c>
      <c r="I20" s="40" t="s">
        <v>34</v>
      </c>
    </row>
    <row r="21" spans="1:9" s="12" customFormat="1" ht="12.75">
      <c r="A21" s="41">
        <v>1</v>
      </c>
      <c r="B21" s="41"/>
      <c r="C21" s="41">
        <v>3</v>
      </c>
      <c r="D21" s="41">
        <v>4</v>
      </c>
      <c r="E21" s="41">
        <v>5</v>
      </c>
      <c r="F21" s="41">
        <v>6</v>
      </c>
      <c r="G21" s="41">
        <v>7</v>
      </c>
      <c r="H21" s="41">
        <v>8</v>
      </c>
      <c r="I21" s="41">
        <v>9</v>
      </c>
    </row>
    <row r="22" spans="1:11" s="47" customFormat="1" ht="25.5">
      <c r="A22" s="44" t="s">
        <v>7</v>
      </c>
      <c r="B22" s="7" t="s">
        <v>85</v>
      </c>
      <c r="C22" s="45">
        <v>12</v>
      </c>
      <c r="D22" s="45">
        <v>14000</v>
      </c>
      <c r="E22" s="45">
        <f aca="true" t="shared" si="0" ref="E22:E27">C22*D22</f>
        <v>168000</v>
      </c>
      <c r="F22" s="45">
        <f aca="true" t="shared" si="1" ref="F22:F40">E22</f>
        <v>168000</v>
      </c>
      <c r="G22" s="45"/>
      <c r="H22" s="45"/>
      <c r="I22" s="45"/>
      <c r="J22" s="46"/>
      <c r="K22" s="46"/>
    </row>
    <row r="23" spans="1:11" s="13" customFormat="1" ht="12.75">
      <c r="A23" s="48">
        <f>1+A22</f>
        <v>2</v>
      </c>
      <c r="B23" s="7" t="s">
        <v>246</v>
      </c>
      <c r="C23" s="45">
        <v>1</v>
      </c>
      <c r="D23" s="45">
        <f>370000-60335</f>
        <v>309665</v>
      </c>
      <c r="E23" s="45">
        <f t="shared" si="0"/>
        <v>309665</v>
      </c>
      <c r="F23" s="45">
        <f t="shared" si="1"/>
        <v>309665</v>
      </c>
      <c r="G23" s="45"/>
      <c r="H23" s="45"/>
      <c r="I23" s="45"/>
      <c r="J23" s="49"/>
      <c r="K23" s="49"/>
    </row>
    <row r="24" spans="1:11" s="13" customFormat="1" ht="63.75">
      <c r="A24" s="48">
        <f aca="true" t="shared" si="2" ref="A24:A40">1+A23</f>
        <v>3</v>
      </c>
      <c r="B24" s="7" t="s">
        <v>86</v>
      </c>
      <c r="C24" s="45">
        <v>1</v>
      </c>
      <c r="D24" s="45">
        <v>84000</v>
      </c>
      <c r="E24" s="45">
        <f t="shared" si="0"/>
        <v>84000</v>
      </c>
      <c r="F24" s="45">
        <f t="shared" si="1"/>
        <v>84000</v>
      </c>
      <c r="G24" s="45"/>
      <c r="H24" s="45"/>
      <c r="I24" s="45"/>
      <c r="J24" s="49"/>
      <c r="K24" s="49"/>
    </row>
    <row r="25" spans="1:11" s="47" customFormat="1" ht="89.25">
      <c r="A25" s="48">
        <f t="shared" si="2"/>
        <v>4</v>
      </c>
      <c r="B25" s="7" t="s">
        <v>233</v>
      </c>
      <c r="C25" s="45">
        <v>1</v>
      </c>
      <c r="D25" s="45">
        <v>668326.68</v>
      </c>
      <c r="E25" s="45">
        <f t="shared" si="0"/>
        <v>668326.68</v>
      </c>
      <c r="F25" s="45">
        <f t="shared" si="1"/>
        <v>668326.68</v>
      </c>
      <c r="G25" s="45"/>
      <c r="H25" s="45"/>
      <c r="I25" s="45"/>
      <c r="J25" s="46"/>
      <c r="K25" s="46"/>
    </row>
    <row r="26" spans="1:11" s="47" customFormat="1" ht="25.5">
      <c r="A26" s="48">
        <f t="shared" si="2"/>
        <v>5</v>
      </c>
      <c r="B26" s="7" t="s">
        <v>237</v>
      </c>
      <c r="C26" s="45">
        <v>1</v>
      </c>
      <c r="D26" s="45">
        <v>125000</v>
      </c>
      <c r="E26" s="45">
        <f t="shared" si="0"/>
        <v>125000</v>
      </c>
      <c r="F26" s="45">
        <f t="shared" si="1"/>
        <v>125000</v>
      </c>
      <c r="G26" s="45"/>
      <c r="H26" s="45"/>
      <c r="I26" s="45"/>
      <c r="J26" s="46"/>
      <c r="K26" s="46"/>
    </row>
    <row r="27" spans="1:11" s="47" customFormat="1" ht="51">
      <c r="A27" s="48">
        <f t="shared" si="2"/>
        <v>6</v>
      </c>
      <c r="B27" s="7" t="s">
        <v>241</v>
      </c>
      <c r="C27" s="45">
        <v>1</v>
      </c>
      <c r="D27" s="45">
        <v>80000</v>
      </c>
      <c r="E27" s="45">
        <f t="shared" si="0"/>
        <v>80000</v>
      </c>
      <c r="F27" s="45">
        <f t="shared" si="1"/>
        <v>80000</v>
      </c>
      <c r="G27" s="45"/>
      <c r="H27" s="45"/>
      <c r="I27" s="45"/>
      <c r="J27" s="46"/>
      <c r="K27" s="46"/>
    </row>
    <row r="28" spans="1:11" s="47" customFormat="1" ht="63.75">
      <c r="A28" s="48">
        <f t="shared" si="2"/>
        <v>7</v>
      </c>
      <c r="B28" s="7" t="s">
        <v>235</v>
      </c>
      <c r="C28" s="45">
        <v>1</v>
      </c>
      <c r="D28" s="45">
        <v>72000</v>
      </c>
      <c r="E28" s="45">
        <f aca="true" t="shared" si="3" ref="E28:E40">C28*D28</f>
        <v>72000</v>
      </c>
      <c r="F28" s="45">
        <f t="shared" si="1"/>
        <v>72000</v>
      </c>
      <c r="G28" s="45"/>
      <c r="H28" s="45"/>
      <c r="I28" s="45"/>
      <c r="J28" s="46"/>
      <c r="K28" s="46"/>
    </row>
    <row r="29" spans="1:11" s="47" customFormat="1" ht="25.5">
      <c r="A29" s="48">
        <f t="shared" si="2"/>
        <v>8</v>
      </c>
      <c r="B29" s="7" t="s">
        <v>238</v>
      </c>
      <c r="C29" s="45">
        <v>1</v>
      </c>
      <c r="D29" s="45">
        <v>154000</v>
      </c>
      <c r="E29" s="45">
        <f t="shared" si="3"/>
        <v>154000</v>
      </c>
      <c r="F29" s="45">
        <f t="shared" si="1"/>
        <v>154000</v>
      </c>
      <c r="G29" s="45"/>
      <c r="H29" s="45"/>
      <c r="I29" s="45"/>
      <c r="J29" s="46"/>
      <c r="K29" s="46"/>
    </row>
    <row r="30" spans="1:11" s="47" customFormat="1" ht="25.5">
      <c r="A30" s="48">
        <f t="shared" si="2"/>
        <v>9</v>
      </c>
      <c r="B30" s="7" t="s">
        <v>239</v>
      </c>
      <c r="C30" s="45">
        <v>1</v>
      </c>
      <c r="D30" s="45">
        <v>90000</v>
      </c>
      <c r="E30" s="45">
        <f t="shared" si="3"/>
        <v>90000</v>
      </c>
      <c r="F30" s="45">
        <f t="shared" si="1"/>
        <v>90000</v>
      </c>
      <c r="G30" s="45"/>
      <c r="H30" s="45"/>
      <c r="I30" s="45"/>
      <c r="J30" s="46"/>
      <c r="K30" s="46"/>
    </row>
    <row r="31" spans="1:11" s="47" customFormat="1" ht="25.5">
      <c r="A31" s="48">
        <f t="shared" si="2"/>
        <v>10</v>
      </c>
      <c r="B31" s="7" t="s">
        <v>240</v>
      </c>
      <c r="C31" s="45">
        <v>1</v>
      </c>
      <c r="D31" s="45">
        <v>60000</v>
      </c>
      <c r="E31" s="45">
        <f t="shared" si="3"/>
        <v>60000</v>
      </c>
      <c r="F31" s="45">
        <f t="shared" si="1"/>
        <v>60000</v>
      </c>
      <c r="G31" s="45"/>
      <c r="H31" s="45"/>
      <c r="I31" s="45"/>
      <c r="J31" s="46"/>
      <c r="K31" s="46"/>
    </row>
    <row r="32" spans="1:11" s="47" customFormat="1" ht="25.5">
      <c r="A32" s="48">
        <f t="shared" si="2"/>
        <v>11</v>
      </c>
      <c r="B32" s="7" t="s">
        <v>236</v>
      </c>
      <c r="C32" s="45">
        <v>1</v>
      </c>
      <c r="D32" s="45">
        <v>50000</v>
      </c>
      <c r="E32" s="45">
        <f t="shared" si="3"/>
        <v>50000</v>
      </c>
      <c r="F32" s="45">
        <f t="shared" si="1"/>
        <v>50000</v>
      </c>
      <c r="G32" s="45"/>
      <c r="H32" s="45"/>
      <c r="I32" s="45"/>
      <c r="J32" s="46"/>
      <c r="K32" s="46"/>
    </row>
    <row r="33" spans="1:11" s="13" customFormat="1" ht="89.25">
      <c r="A33" s="48">
        <f t="shared" si="2"/>
        <v>12</v>
      </c>
      <c r="B33" s="7" t="s">
        <v>232</v>
      </c>
      <c r="C33" s="45">
        <v>2</v>
      </c>
      <c r="D33" s="45">
        <v>97200</v>
      </c>
      <c r="E33" s="45">
        <f t="shared" si="3"/>
        <v>194400</v>
      </c>
      <c r="F33" s="45">
        <f t="shared" si="1"/>
        <v>194400</v>
      </c>
      <c r="G33" s="45"/>
      <c r="H33" s="45"/>
      <c r="I33" s="45"/>
      <c r="J33" s="49"/>
      <c r="K33" s="49"/>
    </row>
    <row r="34" spans="1:11" s="13" customFormat="1" ht="76.5">
      <c r="A34" s="48">
        <f t="shared" si="2"/>
        <v>13</v>
      </c>
      <c r="B34" s="7" t="s">
        <v>234</v>
      </c>
      <c r="C34" s="45">
        <v>1</v>
      </c>
      <c r="D34" s="45">
        <v>158400</v>
      </c>
      <c r="E34" s="45">
        <f t="shared" si="3"/>
        <v>158400</v>
      </c>
      <c r="F34" s="45">
        <f t="shared" si="1"/>
        <v>158400</v>
      </c>
      <c r="G34" s="45"/>
      <c r="H34" s="45"/>
      <c r="I34" s="45"/>
      <c r="J34" s="49"/>
      <c r="K34" s="49"/>
    </row>
    <row r="35" spans="1:11" s="13" customFormat="1" ht="63.75">
      <c r="A35" s="48">
        <f t="shared" si="2"/>
        <v>14</v>
      </c>
      <c r="B35" s="7" t="s">
        <v>242</v>
      </c>
      <c r="C35" s="45">
        <v>1</v>
      </c>
      <c r="D35" s="45">
        <v>41315</v>
      </c>
      <c r="E35" s="45">
        <f t="shared" si="3"/>
        <v>41315</v>
      </c>
      <c r="F35" s="45">
        <f t="shared" si="1"/>
        <v>41315</v>
      </c>
      <c r="G35" s="45"/>
      <c r="H35" s="45"/>
      <c r="I35" s="45"/>
      <c r="J35" s="49"/>
      <c r="K35" s="49"/>
    </row>
    <row r="36" spans="1:11" s="13" customFormat="1" ht="12.75">
      <c r="A36" s="48">
        <f t="shared" si="2"/>
        <v>15</v>
      </c>
      <c r="B36" s="7" t="s">
        <v>243</v>
      </c>
      <c r="C36" s="45">
        <v>2</v>
      </c>
      <c r="D36" s="45">
        <v>25000</v>
      </c>
      <c r="E36" s="45">
        <f t="shared" si="3"/>
        <v>50000</v>
      </c>
      <c r="F36" s="45">
        <f t="shared" si="1"/>
        <v>50000</v>
      </c>
      <c r="G36" s="45"/>
      <c r="H36" s="45"/>
      <c r="I36" s="45"/>
      <c r="J36" s="49"/>
      <c r="K36" s="49"/>
    </row>
    <row r="37" spans="1:11" s="13" customFormat="1" ht="12.75">
      <c r="A37" s="48">
        <f t="shared" si="2"/>
        <v>16</v>
      </c>
      <c r="B37" s="7" t="s">
        <v>244</v>
      </c>
      <c r="C37" s="45">
        <v>1</v>
      </c>
      <c r="D37" s="45">
        <v>30000</v>
      </c>
      <c r="E37" s="45">
        <f t="shared" si="3"/>
        <v>30000</v>
      </c>
      <c r="F37" s="45">
        <f t="shared" si="1"/>
        <v>30000</v>
      </c>
      <c r="G37" s="45"/>
      <c r="H37" s="45"/>
      <c r="I37" s="45"/>
      <c r="J37" s="49"/>
      <c r="K37" s="49"/>
    </row>
    <row r="38" spans="1:11" s="13" customFormat="1" ht="38.25">
      <c r="A38" s="48">
        <f t="shared" si="2"/>
        <v>17</v>
      </c>
      <c r="B38" s="7" t="s">
        <v>245</v>
      </c>
      <c r="C38" s="45">
        <v>1</v>
      </c>
      <c r="D38" s="45">
        <v>40000</v>
      </c>
      <c r="E38" s="45">
        <f t="shared" si="3"/>
        <v>40000</v>
      </c>
      <c r="F38" s="45">
        <f t="shared" si="1"/>
        <v>40000</v>
      </c>
      <c r="G38" s="45"/>
      <c r="H38" s="45"/>
      <c r="I38" s="45"/>
      <c r="J38" s="49"/>
      <c r="K38" s="49"/>
    </row>
    <row r="39" spans="1:11" s="13" customFormat="1" ht="12.75">
      <c r="A39" s="48">
        <f t="shared" si="2"/>
        <v>18</v>
      </c>
      <c r="B39" s="7" t="s">
        <v>247</v>
      </c>
      <c r="C39" s="45">
        <v>2</v>
      </c>
      <c r="D39" s="45">
        <v>385134.16</v>
      </c>
      <c r="E39" s="45">
        <f>C39*D39</f>
        <v>770268.32</v>
      </c>
      <c r="F39" s="45">
        <f>E39-G39</f>
        <v>770268.32</v>
      </c>
      <c r="G39" s="45"/>
      <c r="H39" s="45"/>
      <c r="I39" s="45"/>
      <c r="J39" s="49"/>
      <c r="K39" s="49"/>
    </row>
    <row r="40" spans="1:11" s="13" customFormat="1" ht="25.5">
      <c r="A40" s="48">
        <f t="shared" si="2"/>
        <v>19</v>
      </c>
      <c r="B40" s="7" t="s">
        <v>248</v>
      </c>
      <c r="C40" s="45">
        <v>1</v>
      </c>
      <c r="D40" s="45">
        <v>280000</v>
      </c>
      <c r="E40" s="45">
        <f t="shared" si="3"/>
        <v>280000</v>
      </c>
      <c r="F40" s="45">
        <f t="shared" si="1"/>
        <v>280000</v>
      </c>
      <c r="G40" s="45"/>
      <c r="H40" s="45"/>
      <c r="I40" s="45"/>
      <c r="J40" s="49"/>
      <c r="K40" s="49"/>
    </row>
    <row r="41" spans="1:11" s="13" customFormat="1" ht="12.75">
      <c r="A41" s="44"/>
      <c r="B41" s="7"/>
      <c r="C41" s="45"/>
      <c r="D41" s="45"/>
      <c r="E41" s="45"/>
      <c r="F41" s="45"/>
      <c r="G41" s="45"/>
      <c r="H41" s="45"/>
      <c r="I41" s="45"/>
      <c r="J41" s="49"/>
      <c r="K41" s="49"/>
    </row>
    <row r="42" spans="1:9" s="47" customFormat="1" ht="12.75">
      <c r="A42" s="449" t="s">
        <v>18</v>
      </c>
      <c r="B42" s="502"/>
      <c r="C42" s="502"/>
      <c r="D42" s="502"/>
      <c r="E42" s="50">
        <f>SUM(E22:E41)</f>
        <v>3425375</v>
      </c>
      <c r="F42" s="50">
        <f>SUM(F22:F41)</f>
        <v>3425375</v>
      </c>
      <c r="G42" s="50">
        <f>G39</f>
        <v>0</v>
      </c>
      <c r="H42" s="51"/>
      <c r="I42" s="51"/>
    </row>
    <row r="45" ht="15">
      <c r="F45" s="57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2:D42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2"/>
  <sheetViews>
    <sheetView view="pageBreakPreview" zoomScaleSheetLayoutView="100" zoomScalePageLayoutView="0" workbookViewId="0" topLeftCell="A13">
      <selection activeCell="E21" sqref="E21"/>
    </sheetView>
  </sheetViews>
  <sheetFormatPr defaultColWidth="0.875" defaultRowHeight="12.75"/>
  <cols>
    <col min="1" max="1" width="6.625" style="24" customWidth="1"/>
    <col min="2" max="2" width="27.625" style="24" customWidth="1"/>
    <col min="3" max="3" width="8.375" style="24" customWidth="1"/>
    <col min="4" max="4" width="7.00390625" style="24" customWidth="1"/>
    <col min="5" max="5" width="13.25390625" style="24" customWidth="1"/>
    <col min="6" max="6" width="12.25390625" style="24" customWidth="1"/>
    <col min="7" max="7" width="13.125" style="24" customWidth="1"/>
    <col min="8" max="8" width="12.375" style="24" customWidth="1"/>
    <col min="9" max="9" width="12.125" style="24" customWidth="1"/>
    <col min="10" max="10" width="12.625" style="24" customWidth="1"/>
    <col min="11" max="16384" width="0.875" style="24" customWidth="1"/>
  </cols>
  <sheetData>
    <row r="2" spans="1:10" ht="15">
      <c r="A2" s="539" t="s">
        <v>187</v>
      </c>
      <c r="B2" s="540"/>
      <c r="C2" s="540"/>
      <c r="D2" s="540"/>
      <c r="E2" s="540"/>
      <c r="F2" s="540"/>
      <c r="G2" s="540"/>
      <c r="H2" s="540"/>
      <c r="I2" s="540"/>
      <c r="J2" s="540"/>
    </row>
    <row r="4" spans="1:10" s="25" customFormat="1" ht="47.25" customHeight="1">
      <c r="A4" s="537" t="s">
        <v>3</v>
      </c>
      <c r="B4" s="543" t="s">
        <v>22</v>
      </c>
      <c r="C4" s="537" t="s">
        <v>154</v>
      </c>
      <c r="D4" s="537" t="s">
        <v>87</v>
      </c>
      <c r="E4" s="537" t="s">
        <v>102</v>
      </c>
      <c r="F4" s="537" t="s">
        <v>176</v>
      </c>
      <c r="G4" s="537" t="s">
        <v>117</v>
      </c>
      <c r="H4" s="537" t="s">
        <v>122</v>
      </c>
      <c r="I4" s="541" t="s">
        <v>19</v>
      </c>
      <c r="J4" s="542"/>
    </row>
    <row r="5" spans="1:10" s="25" customFormat="1" ht="25.5">
      <c r="A5" s="538"/>
      <c r="B5" s="544"/>
      <c r="C5" s="538"/>
      <c r="D5" s="538"/>
      <c r="E5" s="538"/>
      <c r="F5" s="538"/>
      <c r="G5" s="538"/>
      <c r="H5" s="538"/>
      <c r="I5" s="20" t="s">
        <v>2</v>
      </c>
      <c r="J5" s="20" t="s">
        <v>34</v>
      </c>
    </row>
    <row r="6" spans="1:10" s="26" customFormat="1" ht="12.75">
      <c r="A6" s="30">
        <v>1</v>
      </c>
      <c r="B6" s="29"/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0" s="27" customFormat="1" ht="51">
      <c r="A7" s="32" t="s">
        <v>7</v>
      </c>
      <c r="B7" s="33" t="s">
        <v>88</v>
      </c>
      <c r="C7" s="34">
        <v>226</v>
      </c>
      <c r="D7" s="35" t="s">
        <v>1</v>
      </c>
      <c r="E7" s="35" t="s">
        <v>1</v>
      </c>
      <c r="F7" s="35">
        <f>F9+F10+F11</f>
        <v>6730002</v>
      </c>
      <c r="G7" s="35">
        <f>G9+G10+G11</f>
        <v>6730002</v>
      </c>
      <c r="H7" s="35"/>
      <c r="I7" s="35"/>
      <c r="J7" s="35"/>
    </row>
    <row r="8" spans="1:10" s="28" customFormat="1" ht="12.75">
      <c r="A8" s="36" t="s">
        <v>23</v>
      </c>
      <c r="B8" s="7" t="s">
        <v>52</v>
      </c>
      <c r="C8" s="37" t="s">
        <v>1</v>
      </c>
      <c r="D8" s="38" t="s">
        <v>1</v>
      </c>
      <c r="E8" s="38" t="s">
        <v>1</v>
      </c>
      <c r="F8" s="38" t="s">
        <v>1</v>
      </c>
      <c r="G8" s="38" t="s">
        <v>1</v>
      </c>
      <c r="H8" s="38" t="s">
        <v>1</v>
      </c>
      <c r="I8" s="38" t="s">
        <v>1</v>
      </c>
      <c r="J8" s="38" t="s">
        <v>1</v>
      </c>
    </row>
    <row r="9" spans="1:10" s="28" customFormat="1" ht="12.75">
      <c r="A9" s="36"/>
      <c r="B9" s="7" t="s">
        <v>223</v>
      </c>
      <c r="C9" s="37">
        <v>226</v>
      </c>
      <c r="D9" s="38">
        <v>1</v>
      </c>
      <c r="E9" s="38">
        <v>2243334</v>
      </c>
      <c r="F9" s="38">
        <f>D9*E9</f>
        <v>2243334</v>
      </c>
      <c r="G9" s="38">
        <f>F9</f>
        <v>2243334</v>
      </c>
      <c r="H9" s="38"/>
      <c r="I9" s="38"/>
      <c r="J9" s="38"/>
    </row>
    <row r="10" spans="1:10" s="28" customFormat="1" ht="25.5">
      <c r="A10" s="36"/>
      <c r="B10" s="7" t="s">
        <v>224</v>
      </c>
      <c r="C10" s="37">
        <v>226</v>
      </c>
      <c r="D10" s="38">
        <v>1</v>
      </c>
      <c r="E10" s="38">
        <v>2243334</v>
      </c>
      <c r="F10" s="38">
        <f>D10*E10</f>
        <v>2243334</v>
      </c>
      <c r="G10" s="38">
        <f>F10</f>
        <v>2243334</v>
      </c>
      <c r="H10" s="38"/>
      <c r="I10" s="38"/>
      <c r="J10" s="38"/>
    </row>
    <row r="11" spans="1:10" s="28" customFormat="1" ht="25.5">
      <c r="A11" s="36"/>
      <c r="B11" s="7" t="s">
        <v>225</v>
      </c>
      <c r="C11" s="37">
        <v>226</v>
      </c>
      <c r="D11" s="38">
        <v>1</v>
      </c>
      <c r="E11" s="38">
        <v>2243334</v>
      </c>
      <c r="F11" s="38">
        <f>D11*E11</f>
        <v>2243334</v>
      </c>
      <c r="G11" s="38">
        <f>F11</f>
        <v>2243334</v>
      </c>
      <c r="H11" s="38"/>
      <c r="I11" s="38"/>
      <c r="J11" s="38"/>
    </row>
    <row r="12" spans="1:10" s="27" customFormat="1" ht="38.25">
      <c r="A12" s="32" t="s">
        <v>8</v>
      </c>
      <c r="B12" s="33" t="s">
        <v>90</v>
      </c>
      <c r="C12" s="34">
        <v>226</v>
      </c>
      <c r="D12" s="35" t="s">
        <v>1</v>
      </c>
      <c r="E12" s="35" t="s">
        <v>1</v>
      </c>
      <c r="F12" s="35">
        <f>F14+F15+F16</f>
        <v>161096.40000000002</v>
      </c>
      <c r="G12" s="35">
        <f>G14+G15+G16</f>
        <v>161096.40000000002</v>
      </c>
      <c r="H12" s="35"/>
      <c r="I12" s="35"/>
      <c r="J12" s="35"/>
    </row>
    <row r="13" spans="1:10" s="28" customFormat="1" ht="12.75">
      <c r="A13" s="36" t="s">
        <v>26</v>
      </c>
      <c r="B13" s="7" t="s">
        <v>89</v>
      </c>
      <c r="C13" s="37" t="s">
        <v>1</v>
      </c>
      <c r="D13" s="38" t="s">
        <v>1</v>
      </c>
      <c r="E13" s="38" t="s">
        <v>1</v>
      </c>
      <c r="F13" s="38" t="s">
        <v>1</v>
      </c>
      <c r="G13" s="38" t="s">
        <v>1</v>
      </c>
      <c r="H13" s="38" t="s">
        <v>1</v>
      </c>
      <c r="I13" s="38" t="s">
        <v>1</v>
      </c>
      <c r="J13" s="38" t="s">
        <v>1</v>
      </c>
    </row>
    <row r="14" spans="1:10" s="28" customFormat="1" ht="12.75">
      <c r="A14" s="36"/>
      <c r="B14" s="7" t="s">
        <v>223</v>
      </c>
      <c r="C14" s="37">
        <v>226</v>
      </c>
      <c r="D14" s="38">
        <v>1</v>
      </c>
      <c r="E14" s="38">
        <v>53698.8</v>
      </c>
      <c r="F14" s="38">
        <f>D14*E14</f>
        <v>53698.8</v>
      </c>
      <c r="G14" s="38">
        <f aca="true" t="shared" si="0" ref="G14:G19">F14</f>
        <v>53698.8</v>
      </c>
      <c r="H14" s="38"/>
      <c r="I14" s="38"/>
      <c r="J14" s="38"/>
    </row>
    <row r="15" spans="1:10" s="28" customFormat="1" ht="25.5">
      <c r="A15" s="36"/>
      <c r="B15" s="7" t="s">
        <v>224</v>
      </c>
      <c r="C15" s="37">
        <v>226</v>
      </c>
      <c r="D15" s="38">
        <v>1</v>
      </c>
      <c r="E15" s="38">
        <v>53698.8</v>
      </c>
      <c r="F15" s="38">
        <f>D15*E15</f>
        <v>53698.8</v>
      </c>
      <c r="G15" s="38">
        <f t="shared" si="0"/>
        <v>53698.8</v>
      </c>
      <c r="H15" s="38"/>
      <c r="I15" s="38"/>
      <c r="J15" s="38"/>
    </row>
    <row r="16" spans="1:10" s="28" customFormat="1" ht="25.5">
      <c r="A16" s="36"/>
      <c r="B16" s="7" t="s">
        <v>225</v>
      </c>
      <c r="C16" s="37">
        <v>226</v>
      </c>
      <c r="D16" s="38">
        <v>1</v>
      </c>
      <c r="E16" s="38">
        <v>53698.8</v>
      </c>
      <c r="F16" s="38">
        <f>D16*E16</f>
        <v>53698.8</v>
      </c>
      <c r="G16" s="38">
        <f t="shared" si="0"/>
        <v>53698.8</v>
      </c>
      <c r="H16" s="38"/>
      <c r="I16" s="38"/>
      <c r="J16" s="38"/>
    </row>
    <row r="17" spans="1:10" s="27" customFormat="1" ht="51">
      <c r="A17" s="32" t="s">
        <v>9</v>
      </c>
      <c r="B17" s="33" t="s">
        <v>91</v>
      </c>
      <c r="C17" s="34"/>
      <c r="D17" s="35" t="s">
        <v>1</v>
      </c>
      <c r="E17" s="35" t="s">
        <v>1</v>
      </c>
      <c r="F17" s="35">
        <f>F18</f>
        <v>16000</v>
      </c>
      <c r="G17" s="35">
        <f t="shared" si="0"/>
        <v>16000</v>
      </c>
      <c r="H17" s="35"/>
      <c r="I17" s="35"/>
      <c r="J17" s="35"/>
    </row>
    <row r="18" spans="1:10" s="28" customFormat="1" ht="25.5">
      <c r="A18" s="36" t="s">
        <v>12</v>
      </c>
      <c r="B18" s="7" t="s">
        <v>92</v>
      </c>
      <c r="C18" s="37">
        <v>226</v>
      </c>
      <c r="D18" s="38">
        <v>2</v>
      </c>
      <c r="E18" s="38">
        <v>8000</v>
      </c>
      <c r="F18" s="38">
        <f>D18*E18</f>
        <v>16000</v>
      </c>
      <c r="G18" s="38">
        <f t="shared" si="0"/>
        <v>16000</v>
      </c>
      <c r="H18" s="38"/>
      <c r="I18" s="38"/>
      <c r="J18" s="38"/>
    </row>
    <row r="19" spans="1:10" s="27" customFormat="1" ht="63.75">
      <c r="A19" s="32" t="s">
        <v>10</v>
      </c>
      <c r="B19" s="33" t="s">
        <v>226</v>
      </c>
      <c r="C19" s="34">
        <v>226</v>
      </c>
      <c r="D19" s="35">
        <v>1</v>
      </c>
      <c r="E19" s="35">
        <v>400000</v>
      </c>
      <c r="F19" s="35">
        <v>400000</v>
      </c>
      <c r="G19" s="35">
        <f t="shared" si="0"/>
        <v>400000</v>
      </c>
      <c r="H19" s="35"/>
      <c r="I19" s="35"/>
      <c r="J19" s="35"/>
    </row>
    <row r="20" spans="1:10" s="27" customFormat="1" ht="12.75">
      <c r="A20" s="32" t="s">
        <v>11</v>
      </c>
      <c r="B20" s="33" t="s">
        <v>227</v>
      </c>
      <c r="C20" s="34">
        <v>226</v>
      </c>
      <c r="D20" s="35">
        <v>1</v>
      </c>
      <c r="E20" s="35">
        <v>4672078</v>
      </c>
      <c r="F20" s="35">
        <f>D20*E20</f>
        <v>4672078</v>
      </c>
      <c r="G20" s="35">
        <f>F20-H20-I20</f>
        <v>4672078</v>
      </c>
      <c r="H20" s="35"/>
      <c r="I20" s="35"/>
      <c r="J20" s="35"/>
    </row>
    <row r="21" spans="1:10" s="27" customFormat="1" ht="12.75">
      <c r="A21" s="32" t="s">
        <v>14</v>
      </c>
      <c r="B21" s="33" t="s">
        <v>228</v>
      </c>
      <c r="C21" s="34">
        <v>226</v>
      </c>
      <c r="D21" s="35">
        <v>1</v>
      </c>
      <c r="E21" s="35">
        <v>195000</v>
      </c>
      <c r="F21" s="35">
        <f>D21*E21</f>
        <v>195000</v>
      </c>
      <c r="G21" s="35">
        <f aca="true" t="shared" si="1" ref="G21:G27">F21</f>
        <v>195000</v>
      </c>
      <c r="H21" s="35"/>
      <c r="I21" s="35"/>
      <c r="J21" s="35"/>
    </row>
    <row r="22" spans="1:10" s="27" customFormat="1" ht="12.75">
      <c r="A22" s="32" t="s">
        <v>69</v>
      </c>
      <c r="B22" s="33" t="s">
        <v>229</v>
      </c>
      <c r="C22" s="34">
        <v>226</v>
      </c>
      <c r="D22" s="35">
        <v>1</v>
      </c>
      <c r="E22" s="35">
        <v>172987.2</v>
      </c>
      <c r="F22" s="35">
        <f>D22*E22</f>
        <v>172987.2</v>
      </c>
      <c r="G22" s="35">
        <f t="shared" si="1"/>
        <v>172987.2</v>
      </c>
      <c r="H22" s="35"/>
      <c r="I22" s="35"/>
      <c r="J22" s="35"/>
    </row>
    <row r="23" spans="1:10" s="27" customFormat="1" ht="25.5">
      <c r="A23" s="32" t="s">
        <v>70</v>
      </c>
      <c r="B23" s="33" t="s">
        <v>230</v>
      </c>
      <c r="C23" s="34"/>
      <c r="D23" s="35" t="s">
        <v>1</v>
      </c>
      <c r="E23" s="35" t="s">
        <v>1</v>
      </c>
      <c r="F23" s="35">
        <f>F24+F25+F26</f>
        <v>381388.80000000005</v>
      </c>
      <c r="G23" s="35">
        <f t="shared" si="1"/>
        <v>381388.80000000005</v>
      </c>
      <c r="H23" s="35"/>
      <c r="I23" s="35"/>
      <c r="J23" s="35"/>
    </row>
    <row r="24" spans="1:10" s="28" customFormat="1" ht="12.75">
      <c r="A24" s="36"/>
      <c r="B24" s="7" t="s">
        <v>223</v>
      </c>
      <c r="C24" s="37">
        <v>226</v>
      </c>
      <c r="D24" s="38">
        <v>1</v>
      </c>
      <c r="E24" s="38">
        <f>207129.6-80000</f>
        <v>127129.6</v>
      </c>
      <c r="F24" s="38">
        <f>D24*E24</f>
        <v>127129.6</v>
      </c>
      <c r="G24" s="38">
        <f t="shared" si="1"/>
        <v>127129.6</v>
      </c>
      <c r="H24" s="38"/>
      <c r="I24" s="38"/>
      <c r="J24" s="38"/>
    </row>
    <row r="25" spans="1:10" s="28" customFormat="1" ht="25.5">
      <c r="A25" s="36"/>
      <c r="B25" s="7" t="s">
        <v>224</v>
      </c>
      <c r="C25" s="37">
        <v>226</v>
      </c>
      <c r="D25" s="38">
        <v>1</v>
      </c>
      <c r="E25" s="38">
        <f>207129.6-80000</f>
        <v>127129.6</v>
      </c>
      <c r="F25" s="38">
        <f>D25*E25</f>
        <v>127129.6</v>
      </c>
      <c r="G25" s="38">
        <f t="shared" si="1"/>
        <v>127129.6</v>
      </c>
      <c r="H25" s="38"/>
      <c r="I25" s="38"/>
      <c r="J25" s="38"/>
    </row>
    <row r="26" spans="1:10" s="28" customFormat="1" ht="25.5">
      <c r="A26" s="36"/>
      <c r="B26" s="7" t="s">
        <v>225</v>
      </c>
      <c r="C26" s="37">
        <v>226</v>
      </c>
      <c r="D26" s="38">
        <v>1</v>
      </c>
      <c r="E26" s="38">
        <f>207129.6-80000</f>
        <v>127129.6</v>
      </c>
      <c r="F26" s="38">
        <f>D26*E26</f>
        <v>127129.6</v>
      </c>
      <c r="G26" s="38">
        <f t="shared" si="1"/>
        <v>127129.6</v>
      </c>
      <c r="H26" s="38"/>
      <c r="I26" s="38"/>
      <c r="J26" s="38"/>
    </row>
    <row r="27" spans="1:10" s="27" customFormat="1" ht="25.5">
      <c r="A27" s="32" t="s">
        <v>103</v>
      </c>
      <c r="B27" s="33" t="s">
        <v>231</v>
      </c>
      <c r="C27" s="34">
        <v>226</v>
      </c>
      <c r="D27" s="35">
        <v>5</v>
      </c>
      <c r="E27" s="35">
        <v>19249.52</v>
      </c>
      <c r="F27" s="35">
        <f>D27*E27</f>
        <v>96247.6</v>
      </c>
      <c r="G27" s="35">
        <f t="shared" si="1"/>
        <v>96247.6</v>
      </c>
      <c r="H27" s="35"/>
      <c r="I27" s="35"/>
      <c r="J27" s="35"/>
    </row>
    <row r="28" spans="1:10" s="27" customFormat="1" ht="12.75">
      <c r="A28" s="452" t="s">
        <v>18</v>
      </c>
      <c r="B28" s="450"/>
      <c r="C28" s="450"/>
      <c r="D28" s="450"/>
      <c r="E28" s="450"/>
      <c r="F28" s="31">
        <f>F7+F12+F17+F19+F20+F21+F22+F23+F27</f>
        <v>12824800</v>
      </c>
      <c r="G28" s="31">
        <f>G7+G12+G17+G19+G20+G21+G22+G23+G27</f>
        <v>12824800</v>
      </c>
      <c r="H28" s="31">
        <f>H7+H12+H17+H19+H20+H21+H22+H23+H27</f>
        <v>0</v>
      </c>
      <c r="I28" s="31">
        <f>I7+I12+I17+I19+I20+I21+I22+I23+I27</f>
        <v>0</v>
      </c>
      <c r="J28" s="31"/>
    </row>
    <row r="31" spans="6:7" ht="15">
      <c r="F31" s="39"/>
      <c r="G31" s="39"/>
    </row>
    <row r="32" ht="15">
      <c r="G32" s="39"/>
    </row>
  </sheetData>
  <sheetProtection/>
  <mergeCells count="11">
    <mergeCell ref="C4:C5"/>
    <mergeCell ref="A4:A5"/>
    <mergeCell ref="H4:H5"/>
    <mergeCell ref="A28:E28"/>
    <mergeCell ref="A2:J2"/>
    <mergeCell ref="I4:J4"/>
    <mergeCell ref="F4:F5"/>
    <mergeCell ref="G4:G5"/>
    <mergeCell ref="B4:B5"/>
    <mergeCell ref="E4:E5"/>
    <mergeCell ref="D4:D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SheetLayoutView="100" zoomScalePageLayoutView="0" workbookViewId="0" topLeftCell="A1">
      <selection activeCell="E26" sqref="E26"/>
    </sheetView>
  </sheetViews>
  <sheetFormatPr defaultColWidth="6.875" defaultRowHeight="12.75"/>
  <cols>
    <col min="1" max="1" width="6.875" style="10" customWidth="1"/>
    <col min="2" max="2" width="23.00390625" style="10" customWidth="1"/>
    <col min="3" max="3" width="9.875" style="10" customWidth="1"/>
    <col min="4" max="4" width="10.375" style="10" customWidth="1"/>
    <col min="5" max="5" width="11.375" style="10" customWidth="1"/>
    <col min="6" max="6" width="12.625" style="10" customWidth="1"/>
    <col min="7" max="7" width="14.625" style="10" customWidth="1"/>
    <col min="8" max="8" width="13.375" style="10" customWidth="1"/>
    <col min="9" max="9" width="12.625" style="10" customWidth="1"/>
    <col min="10" max="10" width="10.00390625" style="10" customWidth="1"/>
    <col min="11" max="16384" width="6.875" style="10" customWidth="1"/>
  </cols>
  <sheetData>
    <row r="1" ht="15">
      <c r="A1" s="10" t="s">
        <v>93</v>
      </c>
    </row>
    <row r="3" spans="1:10" s="11" customFormat="1" ht="89.25" customHeight="1">
      <c r="A3" s="545" t="s">
        <v>3</v>
      </c>
      <c r="B3" s="545" t="s">
        <v>22</v>
      </c>
      <c r="C3" s="545" t="s">
        <v>154</v>
      </c>
      <c r="D3" s="545" t="s">
        <v>87</v>
      </c>
      <c r="E3" s="545" t="s">
        <v>102</v>
      </c>
      <c r="F3" s="545" t="s">
        <v>176</v>
      </c>
      <c r="G3" s="545" t="s">
        <v>117</v>
      </c>
      <c r="H3" s="545" t="s">
        <v>122</v>
      </c>
      <c r="I3" s="545" t="s">
        <v>19</v>
      </c>
      <c r="J3" s="545"/>
    </row>
    <row r="4" spans="1:10" s="11" customFormat="1" ht="25.5">
      <c r="A4" s="545"/>
      <c r="B4" s="545"/>
      <c r="C4" s="545"/>
      <c r="D4" s="545"/>
      <c r="E4" s="545"/>
      <c r="F4" s="545"/>
      <c r="G4" s="545"/>
      <c r="H4" s="545"/>
      <c r="I4" s="60" t="s">
        <v>2</v>
      </c>
      <c r="J4" s="60" t="s">
        <v>34</v>
      </c>
    </row>
    <row r="5" spans="1:10" s="12" customFormat="1" ht="12.75">
      <c r="A5" s="41">
        <v>1</v>
      </c>
      <c r="B5" s="61">
        <v>2</v>
      </c>
      <c r="C5" s="62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s="47" customFormat="1" ht="25.5">
      <c r="A6" s="63" t="s">
        <v>7</v>
      </c>
      <c r="B6" s="33" t="s">
        <v>95</v>
      </c>
      <c r="C6" s="34">
        <v>310</v>
      </c>
      <c r="D6" s="35" t="s">
        <v>1</v>
      </c>
      <c r="E6" s="35" t="s">
        <v>1</v>
      </c>
      <c r="F6" s="35">
        <f>F8+F9+F10+F13+F11+F12</f>
        <v>900000</v>
      </c>
      <c r="G6" s="35">
        <f>G8+G9+G10+G11+G12</f>
        <v>900000</v>
      </c>
      <c r="H6" s="35">
        <f>H13</f>
        <v>0</v>
      </c>
      <c r="I6" s="35">
        <f>I9+I10</f>
        <v>0</v>
      </c>
      <c r="J6" s="35"/>
    </row>
    <row r="7" spans="1:10" s="13" customFormat="1" ht="12.75">
      <c r="A7" s="64" t="s">
        <v>23</v>
      </c>
      <c r="B7" s="7" t="s">
        <v>96</v>
      </c>
      <c r="C7" s="37" t="s">
        <v>1</v>
      </c>
      <c r="D7" s="38" t="s">
        <v>1</v>
      </c>
      <c r="E7" s="38" t="s">
        <v>1</v>
      </c>
      <c r="F7" s="38" t="s">
        <v>1</v>
      </c>
      <c r="G7" s="38" t="s">
        <v>1</v>
      </c>
      <c r="H7" s="38" t="s">
        <v>1</v>
      </c>
      <c r="I7" s="38" t="s">
        <v>1</v>
      </c>
      <c r="J7" s="38" t="s">
        <v>1</v>
      </c>
    </row>
    <row r="8" spans="1:10" s="13" customFormat="1" ht="25.5">
      <c r="A8" s="64" t="s">
        <v>24</v>
      </c>
      <c r="B8" s="7" t="s">
        <v>212</v>
      </c>
      <c r="C8" s="37">
        <v>310</v>
      </c>
      <c r="D8" s="38">
        <v>2</v>
      </c>
      <c r="E8" s="38">
        <v>200000</v>
      </c>
      <c r="F8" s="38">
        <f>D8*E8</f>
        <v>400000</v>
      </c>
      <c r="G8" s="38">
        <f>F8</f>
        <v>400000</v>
      </c>
      <c r="H8" s="38"/>
      <c r="I8" s="38"/>
      <c r="J8" s="38"/>
    </row>
    <row r="9" spans="1:10" s="13" customFormat="1" ht="12.75">
      <c r="A9" s="64" t="s">
        <v>25</v>
      </c>
      <c r="B9" s="7" t="s">
        <v>213</v>
      </c>
      <c r="C9" s="37">
        <v>310</v>
      </c>
      <c r="D9" s="38">
        <v>1</v>
      </c>
      <c r="E9" s="38">
        <v>210000</v>
      </c>
      <c r="F9" s="38">
        <f>D9*E9</f>
        <v>210000</v>
      </c>
      <c r="G9" s="38">
        <f>F9-I9</f>
        <v>210000</v>
      </c>
      <c r="H9" s="38"/>
      <c r="I9" s="38"/>
      <c r="J9" s="38"/>
    </row>
    <row r="10" spans="1:10" s="13" customFormat="1" ht="12.75">
      <c r="A10" s="64" t="s">
        <v>84</v>
      </c>
      <c r="B10" s="7" t="s">
        <v>214</v>
      </c>
      <c r="C10" s="37">
        <v>310</v>
      </c>
      <c r="D10" s="38">
        <v>2</v>
      </c>
      <c r="E10" s="38">
        <f>F10/D10</f>
        <v>100000</v>
      </c>
      <c r="F10" s="38">
        <f>G10+I10</f>
        <v>200000</v>
      </c>
      <c r="G10" s="38">
        <v>200000</v>
      </c>
      <c r="H10" s="38"/>
      <c r="I10" s="38"/>
      <c r="J10" s="38"/>
    </row>
    <row r="11" spans="1:10" s="13" customFormat="1" ht="25.5" hidden="1">
      <c r="A11" s="64" t="s">
        <v>260</v>
      </c>
      <c r="B11" s="7" t="s">
        <v>263</v>
      </c>
      <c r="C11" s="37">
        <v>310</v>
      </c>
      <c r="D11" s="38"/>
      <c r="E11" s="38"/>
      <c r="F11" s="38"/>
      <c r="G11" s="38"/>
      <c r="H11" s="38"/>
      <c r="I11" s="38"/>
      <c r="J11" s="38"/>
    </row>
    <row r="12" spans="1:10" s="13" customFormat="1" ht="25.5">
      <c r="A12" s="64" t="s">
        <v>260</v>
      </c>
      <c r="B12" s="7" t="s">
        <v>487</v>
      </c>
      <c r="C12" s="37">
        <v>310</v>
      </c>
      <c r="D12" s="38">
        <v>1</v>
      </c>
      <c r="E12" s="38">
        <v>90000</v>
      </c>
      <c r="F12" s="38">
        <f>D12*E12</f>
        <v>90000</v>
      </c>
      <c r="G12" s="38">
        <f>F12</f>
        <v>90000</v>
      </c>
      <c r="H12" s="38"/>
      <c r="I12" s="38"/>
      <c r="J12" s="38"/>
    </row>
    <row r="13" spans="1:10" s="13" customFormat="1" ht="12.75" hidden="1">
      <c r="A13" s="64" t="s">
        <v>262</v>
      </c>
      <c r="B13" s="7" t="s">
        <v>261</v>
      </c>
      <c r="C13" s="37">
        <v>310</v>
      </c>
      <c r="D13" s="38">
        <v>3</v>
      </c>
      <c r="E13" s="38"/>
      <c r="F13" s="38">
        <f>D13*E13</f>
        <v>0</v>
      </c>
      <c r="G13" s="38"/>
      <c r="H13" s="38"/>
      <c r="I13" s="38"/>
      <c r="J13" s="38"/>
    </row>
    <row r="14" spans="1:10" s="47" customFormat="1" ht="12.75">
      <c r="A14" s="546" t="s">
        <v>18</v>
      </c>
      <c r="B14" s="547"/>
      <c r="C14" s="547"/>
      <c r="D14" s="547"/>
      <c r="E14" s="548"/>
      <c r="F14" s="35">
        <f>F6</f>
        <v>900000</v>
      </c>
      <c r="G14" s="65">
        <f>G6</f>
        <v>900000</v>
      </c>
      <c r="H14" s="65">
        <f>H13</f>
        <v>0</v>
      </c>
      <c r="I14" s="65">
        <f>I6</f>
        <v>0</v>
      </c>
      <c r="J14" s="66"/>
    </row>
    <row r="15" spans="2:10" ht="15" hidden="1">
      <c r="B15" s="23"/>
      <c r="C15" s="23"/>
      <c r="D15" s="23"/>
      <c r="E15" s="23"/>
      <c r="F15" s="23"/>
      <c r="G15" s="23"/>
      <c r="H15" s="23"/>
      <c r="I15" s="23"/>
      <c r="J15" s="23"/>
    </row>
    <row r="16" ht="15">
      <c r="G16" s="57"/>
    </row>
    <row r="19" ht="15">
      <c r="G19" s="57"/>
    </row>
  </sheetData>
  <sheetProtection/>
  <mergeCells count="10">
    <mergeCell ref="F3:F4"/>
    <mergeCell ref="A14:E14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8"/>
  <sheetViews>
    <sheetView view="pageBreakPreview" zoomScaleSheetLayoutView="100" zoomScalePageLayoutView="0" workbookViewId="0" topLeftCell="A1">
      <selection activeCell="J24" sqref="J24"/>
    </sheetView>
  </sheetViews>
  <sheetFormatPr defaultColWidth="3.75390625" defaultRowHeight="12.75"/>
  <cols>
    <col min="1" max="1" width="7.875" style="10" customWidth="1"/>
    <col min="2" max="2" width="19.375" style="10" customWidth="1"/>
    <col min="3" max="3" width="12.875" style="10" bestFit="1" customWidth="1"/>
    <col min="4" max="4" width="11.125" style="10" customWidth="1"/>
    <col min="5" max="5" width="14.625" style="10" bestFit="1" customWidth="1"/>
    <col min="6" max="6" width="19.875" style="10" bestFit="1" customWidth="1"/>
    <col min="7" max="7" width="14.00390625" style="10" customWidth="1"/>
    <col min="8" max="8" width="15.875" style="10" customWidth="1"/>
    <col min="9" max="9" width="14.375" style="10" bestFit="1" customWidth="1"/>
    <col min="10" max="10" width="12.125" style="10" customWidth="1"/>
    <col min="11" max="11" width="12.625" style="10" customWidth="1"/>
    <col min="12" max="12" width="0" style="10" hidden="1" customWidth="1"/>
    <col min="13" max="16384" width="3.75390625" style="10" customWidth="1"/>
  </cols>
  <sheetData>
    <row r="1" spans="1:11" ht="15">
      <c r="A1" s="10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ht="1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78" customHeight="1">
      <c r="A3" s="462" t="s">
        <v>3</v>
      </c>
      <c r="B3" s="554" t="s">
        <v>22</v>
      </c>
      <c r="C3" s="549" t="s">
        <v>154</v>
      </c>
      <c r="D3" s="549" t="s">
        <v>73</v>
      </c>
      <c r="E3" s="549" t="s">
        <v>94</v>
      </c>
      <c r="F3" s="549" t="s">
        <v>100</v>
      </c>
      <c r="G3" s="552" t="s">
        <v>175</v>
      </c>
      <c r="H3" s="552" t="s">
        <v>121</v>
      </c>
      <c r="I3" s="552" t="s">
        <v>122</v>
      </c>
      <c r="J3" s="550" t="s">
        <v>19</v>
      </c>
      <c r="K3" s="551"/>
    </row>
    <row r="4" spans="1:11" s="11" customFormat="1" ht="12.75">
      <c r="A4" s="479"/>
      <c r="B4" s="555"/>
      <c r="C4" s="288"/>
      <c r="D4" s="288"/>
      <c r="E4" s="549"/>
      <c r="F4" s="549"/>
      <c r="G4" s="553"/>
      <c r="H4" s="553"/>
      <c r="I4" s="553"/>
      <c r="J4" s="122" t="s">
        <v>2</v>
      </c>
      <c r="K4" s="122" t="s">
        <v>20</v>
      </c>
    </row>
    <row r="5" spans="1:11" s="12" customFormat="1" ht="12.75">
      <c r="A5" s="118">
        <v>1</v>
      </c>
      <c r="B5" s="110">
        <v>2</v>
      </c>
      <c r="C5" s="111">
        <v>3</v>
      </c>
      <c r="D5" s="111">
        <v>4</v>
      </c>
      <c r="E5" s="112">
        <v>5</v>
      </c>
      <c r="F5" s="112">
        <v>6</v>
      </c>
      <c r="G5" s="112">
        <v>7</v>
      </c>
      <c r="H5" s="112">
        <v>8</v>
      </c>
      <c r="I5" s="112">
        <v>9</v>
      </c>
      <c r="J5" s="112">
        <v>10</v>
      </c>
      <c r="K5" s="112">
        <v>11</v>
      </c>
    </row>
    <row r="6" spans="1:11" s="13" customFormat="1" ht="25.5">
      <c r="A6" s="116" t="s">
        <v>7</v>
      </c>
      <c r="B6" s="21" t="s">
        <v>98</v>
      </c>
      <c r="C6" s="122" t="s">
        <v>1</v>
      </c>
      <c r="D6" s="122" t="s">
        <v>1</v>
      </c>
      <c r="E6" s="117" t="s">
        <v>1</v>
      </c>
      <c r="F6" s="117" t="s">
        <v>1</v>
      </c>
      <c r="G6" s="117" t="s">
        <v>1</v>
      </c>
      <c r="H6" s="117" t="s">
        <v>1</v>
      </c>
      <c r="I6" s="122" t="s">
        <v>1</v>
      </c>
      <c r="J6" s="117" t="s">
        <v>1</v>
      </c>
      <c r="K6" s="117" t="s">
        <v>1</v>
      </c>
    </row>
    <row r="7" spans="1:11" s="13" customFormat="1" ht="25.5">
      <c r="A7" s="116" t="s">
        <v>23</v>
      </c>
      <c r="B7" s="21" t="s">
        <v>99</v>
      </c>
      <c r="C7" s="122"/>
      <c r="D7" s="122" t="s">
        <v>1</v>
      </c>
      <c r="E7" s="117" t="s">
        <v>1</v>
      </c>
      <c r="F7" s="117" t="s">
        <v>1</v>
      </c>
      <c r="G7" s="115">
        <f>G8+G9+G10+G11+G12+G13</f>
        <v>2351000</v>
      </c>
      <c r="H7" s="115">
        <f>H8+H9+H10+H11+H12+H13</f>
        <v>2351000</v>
      </c>
      <c r="I7" s="22"/>
      <c r="J7" s="22"/>
      <c r="K7" s="117"/>
    </row>
    <row r="8" spans="1:12" s="13" customFormat="1" ht="63.75">
      <c r="A8" s="116" t="s">
        <v>45</v>
      </c>
      <c r="B8" s="21" t="s">
        <v>482</v>
      </c>
      <c r="C8" s="122">
        <v>341</v>
      </c>
      <c r="D8" s="22" t="s">
        <v>257</v>
      </c>
      <c r="E8" s="22">
        <v>1</v>
      </c>
      <c r="F8" s="22">
        <v>30000</v>
      </c>
      <c r="G8" s="22">
        <f aca="true" t="shared" si="0" ref="G8:G13">E8*F8</f>
        <v>30000</v>
      </c>
      <c r="H8" s="22">
        <f>G8</f>
        <v>30000</v>
      </c>
      <c r="I8" s="22"/>
      <c r="J8" s="22"/>
      <c r="K8" s="117"/>
      <c r="L8" s="117"/>
    </row>
    <row r="9" spans="1:12" s="13" customFormat="1" ht="12.75" hidden="1">
      <c r="A9" s="116" t="s">
        <v>221</v>
      </c>
      <c r="B9" s="21" t="s">
        <v>483</v>
      </c>
      <c r="C9" s="122">
        <v>342</v>
      </c>
      <c r="D9" s="22" t="s">
        <v>257</v>
      </c>
      <c r="E9" s="22">
        <v>1</v>
      </c>
      <c r="F9" s="22">
        <f>I9+J9</f>
        <v>0</v>
      </c>
      <c r="G9" s="22">
        <f t="shared" si="0"/>
        <v>0</v>
      </c>
      <c r="H9" s="22"/>
      <c r="I9" s="22"/>
      <c r="J9" s="22"/>
      <c r="K9" s="117"/>
      <c r="L9" s="117"/>
    </row>
    <row r="10" spans="1:12" s="13" customFormat="1" ht="25.5">
      <c r="A10" s="116" t="s">
        <v>221</v>
      </c>
      <c r="B10" s="21" t="s">
        <v>484</v>
      </c>
      <c r="C10" s="122">
        <v>344</v>
      </c>
      <c r="D10" s="22" t="s">
        <v>257</v>
      </c>
      <c r="E10" s="22">
        <v>1</v>
      </c>
      <c r="F10" s="22">
        <v>250000</v>
      </c>
      <c r="G10" s="22">
        <f t="shared" si="0"/>
        <v>250000</v>
      </c>
      <c r="H10" s="22">
        <f>G10</f>
        <v>250000</v>
      </c>
      <c r="I10" s="22"/>
      <c r="J10" s="22"/>
      <c r="K10" s="117"/>
      <c r="L10" s="117"/>
    </row>
    <row r="11" spans="1:12" s="13" customFormat="1" ht="12.75">
      <c r="A11" s="116" t="s">
        <v>498</v>
      </c>
      <c r="B11" s="21" t="s">
        <v>485</v>
      </c>
      <c r="C11" s="122">
        <v>345</v>
      </c>
      <c r="D11" s="22" t="s">
        <v>257</v>
      </c>
      <c r="E11" s="22">
        <v>2</v>
      </c>
      <c r="F11" s="22">
        <v>100000</v>
      </c>
      <c r="G11" s="22">
        <f>E11*F11</f>
        <v>200000</v>
      </c>
      <c r="H11" s="22">
        <f>G11</f>
        <v>200000</v>
      </c>
      <c r="I11" s="22"/>
      <c r="J11" s="22"/>
      <c r="K11" s="117"/>
      <c r="L11" s="117"/>
    </row>
    <row r="12" spans="1:12" s="13" customFormat="1" ht="12.75">
      <c r="A12" s="116" t="s">
        <v>253</v>
      </c>
      <c r="B12" s="21" t="s">
        <v>486</v>
      </c>
      <c r="C12" s="122">
        <v>346</v>
      </c>
      <c r="D12" s="22" t="s">
        <v>257</v>
      </c>
      <c r="E12" s="22">
        <v>10</v>
      </c>
      <c r="F12" s="22">
        <v>120000</v>
      </c>
      <c r="G12" s="22">
        <f>E12*F12</f>
        <v>1200000</v>
      </c>
      <c r="H12" s="22">
        <f>G12</f>
        <v>1200000</v>
      </c>
      <c r="I12" s="22"/>
      <c r="J12" s="22"/>
      <c r="K12" s="117"/>
      <c r="L12" s="117"/>
    </row>
    <row r="13" spans="1:12" s="13" customFormat="1" ht="29.25" customHeight="1">
      <c r="A13" s="116" t="s">
        <v>254</v>
      </c>
      <c r="B13" s="21" t="s">
        <v>499</v>
      </c>
      <c r="C13" s="122">
        <v>346</v>
      </c>
      <c r="D13" s="22" t="s">
        <v>257</v>
      </c>
      <c r="E13" s="22">
        <v>1</v>
      </c>
      <c r="F13" s="22">
        <v>671000</v>
      </c>
      <c r="G13" s="22">
        <f t="shared" si="0"/>
        <v>671000</v>
      </c>
      <c r="H13" s="22">
        <f>G13</f>
        <v>671000</v>
      </c>
      <c r="I13" s="22"/>
      <c r="J13" s="22"/>
      <c r="K13" s="117"/>
      <c r="L13" s="117"/>
    </row>
    <row r="14" spans="1:11" s="47" customFormat="1" ht="12.75">
      <c r="A14" s="449" t="s">
        <v>18</v>
      </c>
      <c r="B14" s="502"/>
      <c r="C14" s="502"/>
      <c r="D14" s="502"/>
      <c r="E14" s="502"/>
      <c r="F14" s="502"/>
      <c r="G14" s="31">
        <f>G7</f>
        <v>2351000</v>
      </c>
      <c r="H14" s="31">
        <f>H7</f>
        <v>2351000</v>
      </c>
      <c r="I14" s="31">
        <f>I7</f>
        <v>0</v>
      </c>
      <c r="J14" s="31">
        <f>J7</f>
        <v>0</v>
      </c>
      <c r="K14" s="120"/>
    </row>
    <row r="16" spans="7:11" ht="15">
      <c r="G16" s="57"/>
      <c r="K16" s="57"/>
    </row>
    <row r="17" spans="7:8" ht="15">
      <c r="G17" s="57"/>
      <c r="H17" s="57"/>
    </row>
    <row r="18" ht="15">
      <c r="H18" s="57"/>
    </row>
  </sheetData>
  <sheetProtection/>
  <mergeCells count="11">
    <mergeCell ref="D3:D4"/>
    <mergeCell ref="E3:E4"/>
    <mergeCell ref="F3:F4"/>
    <mergeCell ref="A14:F14"/>
    <mergeCell ref="J3:K3"/>
    <mergeCell ref="G3:G4"/>
    <mergeCell ref="H3:H4"/>
    <mergeCell ref="I3:I4"/>
    <mergeCell ref="A3:A4"/>
    <mergeCell ref="B3:B4"/>
    <mergeCell ref="C3:C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K33"/>
  <sheetViews>
    <sheetView zoomScalePageLayoutView="0" workbookViewId="0" topLeftCell="A1">
      <selection activeCell="CY7" sqref="CY7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87" t="s">
        <v>413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</row>
    <row r="3" spans="1:106" ht="11.25" customHeight="1">
      <c r="A3" s="188" t="s">
        <v>3</v>
      </c>
      <c r="B3" s="188"/>
      <c r="C3" s="188"/>
      <c r="D3" s="188"/>
      <c r="E3" s="188"/>
      <c r="F3" s="188"/>
      <c r="G3" s="188"/>
      <c r="H3" s="189"/>
      <c r="I3" s="194" t="s">
        <v>35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5"/>
      <c r="CN3" s="184" t="s">
        <v>414</v>
      </c>
      <c r="CO3" s="188"/>
      <c r="CP3" s="188"/>
      <c r="CQ3" s="188"/>
      <c r="CR3" s="188"/>
      <c r="CS3" s="188"/>
      <c r="CT3" s="188"/>
      <c r="CU3" s="189"/>
      <c r="CV3" s="184" t="s">
        <v>415</v>
      </c>
      <c r="CW3" s="184" t="s">
        <v>416</v>
      </c>
      <c r="CX3" s="184" t="s">
        <v>417</v>
      </c>
      <c r="CY3" s="200" t="s">
        <v>307</v>
      </c>
      <c r="CZ3" s="201"/>
      <c r="DA3" s="201"/>
      <c r="DB3" s="202"/>
    </row>
    <row r="4" spans="1:106" ht="11.25" customHeight="1">
      <c r="A4" s="190"/>
      <c r="B4" s="190"/>
      <c r="C4" s="190"/>
      <c r="D4" s="190"/>
      <c r="E4" s="190"/>
      <c r="F4" s="190"/>
      <c r="G4" s="190"/>
      <c r="H4" s="191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7"/>
      <c r="CN4" s="185"/>
      <c r="CO4" s="190"/>
      <c r="CP4" s="190"/>
      <c r="CQ4" s="190"/>
      <c r="CR4" s="190"/>
      <c r="CS4" s="190"/>
      <c r="CT4" s="190"/>
      <c r="CU4" s="191"/>
      <c r="CV4" s="185"/>
      <c r="CW4" s="185"/>
      <c r="CX4" s="185"/>
      <c r="CY4" s="150" t="s">
        <v>308</v>
      </c>
      <c r="CZ4" s="150" t="s">
        <v>309</v>
      </c>
      <c r="DA4" s="150" t="s">
        <v>500</v>
      </c>
      <c r="DB4" s="203" t="s">
        <v>310</v>
      </c>
    </row>
    <row r="5" spans="1:106" ht="39" customHeight="1">
      <c r="A5" s="192"/>
      <c r="B5" s="192"/>
      <c r="C5" s="192"/>
      <c r="D5" s="192"/>
      <c r="E5" s="192"/>
      <c r="F5" s="192"/>
      <c r="G5" s="192"/>
      <c r="H5" s="193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9"/>
      <c r="CN5" s="186"/>
      <c r="CO5" s="192"/>
      <c r="CP5" s="192"/>
      <c r="CQ5" s="192"/>
      <c r="CR5" s="192"/>
      <c r="CS5" s="192"/>
      <c r="CT5" s="192"/>
      <c r="CU5" s="193"/>
      <c r="CV5" s="186"/>
      <c r="CW5" s="186"/>
      <c r="CX5" s="186"/>
      <c r="CY5" s="151" t="s">
        <v>418</v>
      </c>
      <c r="CZ5" s="152" t="s">
        <v>419</v>
      </c>
      <c r="DA5" s="152" t="s">
        <v>420</v>
      </c>
      <c r="DB5" s="204"/>
    </row>
    <row r="6" spans="1:106" ht="13.5" customHeight="1" thickBot="1">
      <c r="A6" s="205" t="s">
        <v>7</v>
      </c>
      <c r="B6" s="205"/>
      <c r="C6" s="205"/>
      <c r="D6" s="205"/>
      <c r="E6" s="205"/>
      <c r="F6" s="205"/>
      <c r="G6" s="205"/>
      <c r="H6" s="206"/>
      <c r="I6" s="205" t="s">
        <v>8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6"/>
      <c r="CN6" s="207" t="s">
        <v>9</v>
      </c>
      <c r="CO6" s="208"/>
      <c r="CP6" s="208"/>
      <c r="CQ6" s="208"/>
      <c r="CR6" s="208"/>
      <c r="CS6" s="208"/>
      <c r="CT6" s="208"/>
      <c r="CU6" s="209"/>
      <c r="CV6" s="153" t="s">
        <v>10</v>
      </c>
      <c r="CW6" s="153" t="s">
        <v>421</v>
      </c>
      <c r="CX6" s="153" t="s">
        <v>123</v>
      </c>
      <c r="CY6" s="153" t="s">
        <v>11</v>
      </c>
      <c r="CZ6" s="153" t="s">
        <v>14</v>
      </c>
      <c r="DA6" s="153" t="s">
        <v>69</v>
      </c>
      <c r="DB6" s="154" t="s">
        <v>70</v>
      </c>
    </row>
    <row r="7" spans="1:106" ht="15.75" customHeight="1">
      <c r="A7" s="210">
        <v>1</v>
      </c>
      <c r="B7" s="210"/>
      <c r="C7" s="210"/>
      <c r="D7" s="210"/>
      <c r="E7" s="210"/>
      <c r="F7" s="210"/>
      <c r="G7" s="210"/>
      <c r="H7" s="211"/>
      <c r="I7" s="212" t="s">
        <v>422</v>
      </c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4" t="s">
        <v>423</v>
      </c>
      <c r="CO7" s="215"/>
      <c r="CP7" s="215"/>
      <c r="CQ7" s="215"/>
      <c r="CR7" s="215"/>
      <c r="CS7" s="215"/>
      <c r="CT7" s="215"/>
      <c r="CU7" s="216"/>
      <c r="CV7" s="155" t="s">
        <v>424</v>
      </c>
      <c r="CW7" s="155" t="s">
        <v>317</v>
      </c>
      <c r="CX7" s="155" t="s">
        <v>424</v>
      </c>
      <c r="CY7" s="156">
        <v>29779175</v>
      </c>
      <c r="CZ7" s="156">
        <v>29779175</v>
      </c>
      <c r="DA7" s="156">
        <v>29779175</v>
      </c>
      <c r="DB7" s="157"/>
    </row>
    <row r="8" spans="1:106" ht="24" customHeight="1">
      <c r="A8" s="217" t="s">
        <v>23</v>
      </c>
      <c r="B8" s="217"/>
      <c r="C8" s="217"/>
      <c r="D8" s="217"/>
      <c r="E8" s="217"/>
      <c r="F8" s="217"/>
      <c r="G8" s="217"/>
      <c r="H8" s="218"/>
      <c r="I8" s="219" t="s">
        <v>425</v>
      </c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1" t="s">
        <v>426</v>
      </c>
      <c r="CO8" s="217"/>
      <c r="CP8" s="217"/>
      <c r="CQ8" s="217"/>
      <c r="CR8" s="217"/>
      <c r="CS8" s="217"/>
      <c r="CT8" s="217"/>
      <c r="CU8" s="218"/>
      <c r="CV8" s="158" t="s">
        <v>424</v>
      </c>
      <c r="CW8" s="158" t="s">
        <v>317</v>
      </c>
      <c r="CX8" s="158" t="s">
        <v>424</v>
      </c>
      <c r="CY8" s="159">
        <v>29779175</v>
      </c>
      <c r="CZ8" s="159">
        <v>29779175</v>
      </c>
      <c r="DA8" s="159">
        <v>29779175</v>
      </c>
      <c r="DB8" s="160"/>
    </row>
    <row r="9" spans="1:106" ht="24" customHeight="1">
      <c r="A9" s="217" t="s">
        <v>45</v>
      </c>
      <c r="B9" s="217"/>
      <c r="C9" s="217"/>
      <c r="D9" s="217"/>
      <c r="E9" s="217"/>
      <c r="F9" s="217"/>
      <c r="G9" s="217"/>
      <c r="H9" s="218"/>
      <c r="I9" s="219" t="s">
        <v>427</v>
      </c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1" t="s">
        <v>428</v>
      </c>
      <c r="CO9" s="217"/>
      <c r="CP9" s="217"/>
      <c r="CQ9" s="217"/>
      <c r="CR9" s="217"/>
      <c r="CS9" s="217"/>
      <c r="CT9" s="217"/>
      <c r="CU9" s="218"/>
      <c r="CV9" s="158" t="s">
        <v>424</v>
      </c>
      <c r="CW9" s="158" t="s">
        <v>317</v>
      </c>
      <c r="CX9" s="158" t="s">
        <v>424</v>
      </c>
      <c r="CY9" s="159">
        <v>29779175</v>
      </c>
      <c r="CZ9" s="159">
        <v>29779175</v>
      </c>
      <c r="DA9" s="159">
        <v>29779175</v>
      </c>
      <c r="DB9" s="160"/>
    </row>
    <row r="10" spans="1:106" ht="24" customHeight="1" thickBot="1">
      <c r="A10" s="217" t="s">
        <v>429</v>
      </c>
      <c r="B10" s="217"/>
      <c r="C10" s="217"/>
      <c r="D10" s="217"/>
      <c r="E10" s="217"/>
      <c r="F10" s="217"/>
      <c r="G10" s="217"/>
      <c r="H10" s="218"/>
      <c r="I10" s="219" t="s">
        <v>430</v>
      </c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1" t="s">
        <v>431</v>
      </c>
      <c r="CO10" s="217"/>
      <c r="CP10" s="217"/>
      <c r="CQ10" s="217"/>
      <c r="CR10" s="217"/>
      <c r="CS10" s="217"/>
      <c r="CT10" s="217"/>
      <c r="CU10" s="218"/>
      <c r="CV10" s="158" t="s">
        <v>504</v>
      </c>
      <c r="CW10" s="158" t="s">
        <v>317</v>
      </c>
      <c r="CX10" s="158" t="s">
        <v>424</v>
      </c>
      <c r="CY10" s="159">
        <v>29779175</v>
      </c>
      <c r="CZ10" s="159">
        <v>29779175</v>
      </c>
      <c r="DA10" s="159">
        <v>29779175</v>
      </c>
      <c r="DB10" s="160"/>
    </row>
    <row r="11" spans="1:106" ht="24" customHeight="1">
      <c r="A11" s="210">
        <v>2</v>
      </c>
      <c r="B11" s="210"/>
      <c r="C11" s="210"/>
      <c r="D11" s="210"/>
      <c r="E11" s="210"/>
      <c r="F11" s="210"/>
      <c r="G11" s="210"/>
      <c r="H11" s="211"/>
      <c r="I11" s="212" t="s">
        <v>432</v>
      </c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4" t="s">
        <v>433</v>
      </c>
      <c r="CO11" s="215"/>
      <c r="CP11" s="215"/>
      <c r="CQ11" s="215"/>
      <c r="CR11" s="215"/>
      <c r="CS11" s="215"/>
      <c r="CT11" s="215"/>
      <c r="CU11" s="216"/>
      <c r="CV11" s="155" t="s">
        <v>424</v>
      </c>
      <c r="CW11" s="155" t="s">
        <v>317</v>
      </c>
      <c r="CX11" s="155" t="s">
        <v>424</v>
      </c>
      <c r="CY11" s="156">
        <v>29779175</v>
      </c>
      <c r="CZ11" s="156">
        <v>29779175</v>
      </c>
      <c r="DA11" s="156">
        <v>29779175</v>
      </c>
      <c r="DB11" s="157"/>
    </row>
    <row r="12" spans="1:106" ht="24" customHeight="1" thickBot="1">
      <c r="A12" s="217" t="s">
        <v>26</v>
      </c>
      <c r="B12" s="217"/>
      <c r="C12" s="217"/>
      <c r="D12" s="217"/>
      <c r="E12" s="217"/>
      <c r="F12" s="217"/>
      <c r="G12" s="217"/>
      <c r="H12" s="218"/>
      <c r="I12" s="219" t="s">
        <v>434</v>
      </c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1" t="s">
        <v>435</v>
      </c>
      <c r="CO12" s="217"/>
      <c r="CP12" s="217"/>
      <c r="CQ12" s="217"/>
      <c r="CR12" s="217"/>
      <c r="CS12" s="217"/>
      <c r="CT12" s="217"/>
      <c r="CU12" s="218"/>
      <c r="CV12" s="158" t="s">
        <v>504</v>
      </c>
      <c r="CW12" s="158" t="s">
        <v>317</v>
      </c>
      <c r="CX12" s="158" t="s">
        <v>424</v>
      </c>
      <c r="CY12" s="159">
        <v>29779175</v>
      </c>
      <c r="CZ12" s="159">
        <v>29779175</v>
      </c>
      <c r="DA12" s="159">
        <v>29779175</v>
      </c>
      <c r="DB12" s="160"/>
    </row>
    <row r="13" spans="1:106" ht="24" customHeight="1">
      <c r="A13" s="210">
        <v>3</v>
      </c>
      <c r="B13" s="210"/>
      <c r="C13" s="210"/>
      <c r="D13" s="210"/>
      <c r="E13" s="210"/>
      <c r="F13" s="210"/>
      <c r="G13" s="210"/>
      <c r="H13" s="211"/>
      <c r="I13" s="212" t="s">
        <v>436</v>
      </c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4" t="s">
        <v>437</v>
      </c>
      <c r="CO13" s="215"/>
      <c r="CP13" s="215"/>
      <c r="CQ13" s="215"/>
      <c r="CR13" s="215"/>
      <c r="CS13" s="215"/>
      <c r="CT13" s="215"/>
      <c r="CU13" s="216"/>
      <c r="CV13" s="155" t="s">
        <v>424</v>
      </c>
      <c r="CW13" s="155" t="s">
        <v>317</v>
      </c>
      <c r="CX13" s="155" t="s">
        <v>424</v>
      </c>
      <c r="CY13" s="156"/>
      <c r="CZ13" s="156"/>
      <c r="DA13" s="156"/>
      <c r="DB13" s="157"/>
    </row>
    <row r="14" spans="1:101" ht="27.75" customHeight="1">
      <c r="A14" s="80"/>
      <c r="B14" s="80"/>
      <c r="C14" s="80"/>
      <c r="D14" s="80"/>
      <c r="E14" s="80"/>
      <c r="F14" s="80"/>
      <c r="G14" s="80"/>
      <c r="H14" s="80"/>
      <c r="I14" s="81" t="s">
        <v>438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222" t="s">
        <v>267</v>
      </c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2"/>
    </row>
    <row r="15" spans="1:102" ht="19.5" customHeight="1">
      <c r="A15" s="80"/>
      <c r="B15" s="80"/>
      <c r="C15" s="80"/>
      <c r="D15" s="80"/>
      <c r="E15" s="80"/>
      <c r="F15" s="80"/>
      <c r="G15" s="80"/>
      <c r="H15" s="80"/>
      <c r="I15" s="83" t="s">
        <v>439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0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80"/>
      <c r="BJ15" s="80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80"/>
      <c r="BX15" s="80"/>
      <c r="BY15" s="224" t="s">
        <v>440</v>
      </c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80"/>
      <c r="CT15" s="80"/>
      <c r="CU15" s="80"/>
      <c r="CV15" s="80"/>
      <c r="CW15" s="85"/>
      <c r="CX15" s="86" t="s">
        <v>264</v>
      </c>
    </row>
    <row r="16" spans="43:112" s="84" customFormat="1" ht="19.5" customHeight="1">
      <c r="AQ16" s="225" t="s">
        <v>441</v>
      </c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K16" s="225" t="s">
        <v>442</v>
      </c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Y16" s="225" t="s">
        <v>443</v>
      </c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W16" s="85"/>
      <c r="CX16" s="85" t="s">
        <v>266</v>
      </c>
      <c r="CY16"/>
      <c r="CZ16"/>
      <c r="DA16"/>
      <c r="DB16"/>
      <c r="DC16"/>
      <c r="DD16"/>
      <c r="DE16"/>
      <c r="DF16"/>
      <c r="DG16"/>
      <c r="DH16"/>
    </row>
    <row r="17" spans="1:102" ht="19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0"/>
      <c r="BJ17" s="80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0"/>
      <c r="BX17" s="80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0"/>
      <c r="CT17" s="80"/>
      <c r="CU17" s="80"/>
      <c r="CV17" s="80"/>
      <c r="CW17" s="85"/>
      <c r="CX17" s="85" t="s">
        <v>268</v>
      </c>
    </row>
    <row r="18" spans="1:102" ht="21" customHeight="1">
      <c r="A18" s="80"/>
      <c r="B18" s="80"/>
      <c r="C18" s="80"/>
      <c r="D18" s="80"/>
      <c r="E18" s="80"/>
      <c r="F18" s="80"/>
      <c r="G18" s="80"/>
      <c r="H18" s="80"/>
      <c r="I18" s="81" t="s">
        <v>444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223" t="s">
        <v>445</v>
      </c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88"/>
      <c r="BF18" s="88"/>
      <c r="BG18" s="226" t="s">
        <v>446</v>
      </c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80"/>
      <c r="BZ18" s="80"/>
      <c r="CA18" s="227" t="s">
        <v>447</v>
      </c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80"/>
      <c r="CT18" s="80"/>
      <c r="CU18" s="80"/>
      <c r="CV18" s="80"/>
      <c r="CW18" s="85"/>
      <c r="CX18" s="85" t="s">
        <v>270</v>
      </c>
    </row>
    <row r="19" spans="39:103" s="84" customFormat="1" ht="15.75" customHeight="1">
      <c r="AM19" s="225" t="s">
        <v>441</v>
      </c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G19" s="225" t="s">
        <v>448</v>
      </c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CA19" s="225" t="s">
        <v>449</v>
      </c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X19" s="85" t="s">
        <v>272</v>
      </c>
      <c r="CY19"/>
    </row>
    <row r="20" spans="1:106" ht="3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0"/>
      <c r="BF20" s="80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0"/>
      <c r="BZ20" s="80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0"/>
      <c r="CT20" s="80"/>
      <c r="CU20" s="80"/>
      <c r="CV20" s="80"/>
      <c r="CW20" s="80"/>
      <c r="CX20" s="89"/>
      <c r="CZ20" s="80"/>
      <c r="DA20" s="80"/>
      <c r="DB20" s="80"/>
    </row>
    <row r="21" spans="1:106" ht="12.75" customHeight="1">
      <c r="A21" s="80"/>
      <c r="B21" s="80"/>
      <c r="C21" s="80"/>
      <c r="D21" s="80"/>
      <c r="E21" s="80"/>
      <c r="F21" s="80"/>
      <c r="G21" s="80"/>
      <c r="H21" s="80"/>
      <c r="I21" s="230" t="s">
        <v>450</v>
      </c>
      <c r="J21" s="230"/>
      <c r="K21" s="227" t="s">
        <v>503</v>
      </c>
      <c r="L21" s="227"/>
      <c r="M21" s="227"/>
      <c r="N21" s="231" t="s">
        <v>450</v>
      </c>
      <c r="O21" s="231"/>
      <c r="P21" s="80"/>
      <c r="Q21" s="227" t="s">
        <v>496</v>
      </c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32">
        <v>2023</v>
      </c>
      <c r="AG21" s="232"/>
      <c r="AH21" s="232"/>
      <c r="AI21" s="232"/>
      <c r="AJ21" s="232"/>
      <c r="AK21" s="232"/>
      <c r="AL21" s="81" t="s">
        <v>451</v>
      </c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2" t="s">
        <v>264</v>
      </c>
      <c r="CZ21" s="80"/>
      <c r="DA21" s="80"/>
      <c r="DB21" s="80"/>
    </row>
    <row r="22" spans="1:106" ht="24" customHeight="1" thickBo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2" t="s">
        <v>264</v>
      </c>
      <c r="CZ22" s="80"/>
      <c r="DA22" s="80"/>
      <c r="DB22" s="80"/>
    </row>
    <row r="23" spans="1:106" ht="17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1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5" t="s">
        <v>459</v>
      </c>
      <c r="CZ23" s="80"/>
      <c r="DA23" s="80"/>
      <c r="DB23" s="80"/>
    </row>
    <row r="24" spans="1:102" ht="25.5" customHeight="1">
      <c r="A24" s="92" t="s">
        <v>453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93"/>
      <c r="CN24" s="80"/>
      <c r="CO24" s="80"/>
      <c r="CP24" s="80"/>
      <c r="CQ24" s="80"/>
      <c r="CR24" s="80"/>
      <c r="CS24" s="80"/>
      <c r="CT24" s="80"/>
      <c r="CU24" s="80"/>
      <c r="CV24" s="80"/>
      <c r="CW24" s="82"/>
      <c r="CX24" s="85" t="s">
        <v>452</v>
      </c>
    </row>
    <row r="25" spans="1:167" ht="43.5" customHeight="1">
      <c r="A25" s="233" t="s">
        <v>454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5"/>
      <c r="CN25" s="80"/>
      <c r="CO25" s="80"/>
      <c r="CP25" s="80"/>
      <c r="CQ25" s="80"/>
      <c r="CR25" s="80"/>
      <c r="CS25" s="80"/>
      <c r="CT25" s="80"/>
      <c r="CU25" s="80"/>
      <c r="CV25" s="80"/>
      <c r="CW25" s="85"/>
      <c r="CX25" s="85" t="s">
        <v>460</v>
      </c>
      <c r="DI25" s="94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9"/>
      <c r="FI25" s="229"/>
      <c r="FJ25" s="229"/>
      <c r="FK25" s="229"/>
    </row>
    <row r="26" spans="1:167" s="84" customFormat="1" ht="16.5" customHeight="1">
      <c r="A26" s="236" t="s">
        <v>455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37"/>
      <c r="CW26" s="85"/>
      <c r="CX26" s="85" t="s">
        <v>461</v>
      </c>
      <c r="CY26"/>
      <c r="CZ26"/>
      <c r="DA26"/>
      <c r="DB26"/>
      <c r="DC26"/>
      <c r="DD26"/>
      <c r="DE26"/>
      <c r="DF26"/>
      <c r="DG26"/>
      <c r="DH26"/>
      <c r="DI26" s="94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95"/>
      <c r="FI26" s="95"/>
      <c r="FJ26" s="95"/>
      <c r="FK26" s="228"/>
    </row>
    <row r="27" spans="1:167" ht="15" customHeight="1">
      <c r="A27" s="9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97"/>
      <c r="CN27" s="80"/>
      <c r="CO27" s="80"/>
      <c r="CP27" s="80"/>
      <c r="CQ27" s="80"/>
      <c r="CR27" s="80"/>
      <c r="CS27" s="80"/>
      <c r="CT27" s="80"/>
      <c r="CU27" s="80"/>
      <c r="CV27" s="80"/>
      <c r="CW27" s="85"/>
      <c r="DI27" s="94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98"/>
      <c r="FI27" s="99"/>
      <c r="FJ27" s="99"/>
      <c r="FK27" s="228"/>
    </row>
    <row r="28" spans="1:167" ht="14.25" customHeight="1">
      <c r="A28" s="238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80"/>
      <c r="AA28" s="80"/>
      <c r="AB28" s="80"/>
      <c r="AC28" s="80"/>
      <c r="AD28" s="80"/>
      <c r="AE28" s="80"/>
      <c r="AF28" s="80"/>
      <c r="AG28" s="80"/>
      <c r="AH28" s="224" t="s">
        <v>456</v>
      </c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39"/>
      <c r="CN28" s="80"/>
      <c r="CO28" s="80"/>
      <c r="CP28" s="80"/>
      <c r="CQ28" s="80"/>
      <c r="CR28" s="80"/>
      <c r="CS28" s="80"/>
      <c r="CT28" s="80"/>
      <c r="CU28" s="80"/>
      <c r="CV28" s="80"/>
      <c r="CW28" s="85"/>
      <c r="DI28" s="10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0"/>
      <c r="EL28" s="240"/>
      <c r="EM28" s="240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0"/>
      <c r="EY28" s="240"/>
      <c r="EZ28" s="240"/>
      <c r="FA28" s="240"/>
      <c r="FB28" s="240"/>
      <c r="FC28" s="240"/>
      <c r="FD28" s="240"/>
      <c r="FE28" s="101"/>
      <c r="FF28" s="101"/>
      <c r="FG28" s="101"/>
      <c r="FH28" s="101"/>
      <c r="FI28" s="101"/>
      <c r="FJ28" s="101"/>
      <c r="FK28" s="101"/>
    </row>
    <row r="29" spans="1:167" s="84" customFormat="1" ht="12" customHeight="1">
      <c r="A29" s="236" t="s">
        <v>442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AH29" s="225" t="s">
        <v>443</v>
      </c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37"/>
      <c r="CW29" s="102"/>
      <c r="CX29" s="102"/>
      <c r="CY29" s="102"/>
      <c r="CZ29" s="102"/>
      <c r="DA29" s="102"/>
      <c r="DB29" s="103"/>
      <c r="DC29" s="104"/>
      <c r="DD29" s="105"/>
      <c r="DE29" s="105"/>
      <c r="DF29" s="105"/>
      <c r="DG29" s="105"/>
      <c r="DH29" s="105"/>
      <c r="DI29" s="105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3"/>
      <c r="EX29" s="243"/>
      <c r="EY29" s="243"/>
      <c r="EZ29" s="243"/>
      <c r="FA29" s="243"/>
      <c r="FB29" s="243"/>
      <c r="FC29" s="243"/>
      <c r="FD29" s="243"/>
      <c r="FE29" s="95"/>
      <c r="FF29" s="95"/>
      <c r="FG29" s="95"/>
      <c r="FH29" s="106"/>
      <c r="FI29" s="106"/>
      <c r="FJ29" s="106"/>
      <c r="FK29" s="106"/>
    </row>
    <row r="30" spans="1:167" ht="9.75" customHeight="1">
      <c r="A30" s="9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93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241"/>
      <c r="DC30" s="241"/>
      <c r="DD30" s="241"/>
      <c r="DE30" s="241"/>
      <c r="DF30" s="241"/>
      <c r="DG30" s="241"/>
      <c r="DH30" s="241"/>
      <c r="DI30" s="241"/>
      <c r="DJ30" s="244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1"/>
      <c r="EX30" s="241"/>
      <c r="EY30" s="241"/>
      <c r="EZ30" s="241"/>
      <c r="FA30" s="241"/>
      <c r="FB30" s="241"/>
      <c r="FC30" s="241"/>
      <c r="FD30" s="241"/>
      <c r="FE30" s="95"/>
      <c r="FF30" s="95"/>
      <c r="FG30" s="95"/>
      <c r="FH30" s="106"/>
      <c r="FI30" s="106"/>
      <c r="FJ30" s="106"/>
      <c r="FK30" s="106"/>
    </row>
    <row r="31" spans="1:106" ht="12.75" customHeight="1">
      <c r="A31" s="80"/>
      <c r="B31" s="80"/>
      <c r="C31" s="80"/>
      <c r="D31" s="80"/>
      <c r="E31" s="80"/>
      <c r="F31" s="80"/>
      <c r="G31" s="80"/>
      <c r="H31" s="80"/>
      <c r="I31" s="230" t="s">
        <v>450</v>
      </c>
      <c r="J31" s="230"/>
      <c r="K31" s="227" t="s">
        <v>503</v>
      </c>
      <c r="L31" s="227"/>
      <c r="M31" s="227"/>
      <c r="N31" s="231" t="s">
        <v>450</v>
      </c>
      <c r="O31" s="231"/>
      <c r="P31" s="80"/>
      <c r="Q31" s="227" t="s">
        <v>496</v>
      </c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32">
        <v>2023</v>
      </c>
      <c r="AG31" s="232"/>
      <c r="AH31" s="232"/>
      <c r="AI31" s="232"/>
      <c r="AJ31" s="232"/>
      <c r="AK31" s="232"/>
      <c r="AL31" s="81" t="s">
        <v>451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</row>
    <row r="32" spans="1:167" ht="3" customHeight="1" thickBo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9"/>
      <c r="DB32" s="241"/>
      <c r="DC32" s="241"/>
      <c r="DD32" s="241"/>
      <c r="DE32" s="241"/>
      <c r="DF32" s="241"/>
      <c r="DG32" s="241"/>
      <c r="DH32" s="241"/>
      <c r="DI32" s="241"/>
      <c r="DJ32" s="244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1"/>
      <c r="EX32" s="241"/>
      <c r="EY32" s="241"/>
      <c r="EZ32" s="241"/>
      <c r="FA32" s="241"/>
      <c r="FB32" s="241"/>
      <c r="FC32" s="241"/>
      <c r="FD32" s="241"/>
      <c r="FE32" s="95"/>
      <c r="FF32" s="95"/>
      <c r="FG32" s="95"/>
      <c r="FH32" s="106"/>
      <c r="FI32" s="106"/>
      <c r="FJ32" s="106"/>
      <c r="FK32" s="106"/>
    </row>
    <row r="33" spans="106:167" ht="9.75" customHeight="1">
      <c r="DB33" s="241"/>
      <c r="DC33" s="241"/>
      <c r="DD33" s="241"/>
      <c r="DE33" s="241"/>
      <c r="DF33" s="241"/>
      <c r="DG33" s="241"/>
      <c r="DH33" s="241"/>
      <c r="DI33" s="241"/>
      <c r="DJ33" s="244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1"/>
      <c r="EX33" s="241"/>
      <c r="EY33" s="241"/>
      <c r="EZ33" s="241"/>
      <c r="FA33" s="241"/>
      <c r="FB33" s="241"/>
      <c r="FC33" s="241"/>
      <c r="FD33" s="241"/>
      <c r="FE33" s="95"/>
      <c r="FF33" s="95"/>
      <c r="FG33" s="95"/>
      <c r="FH33" s="106"/>
      <c r="FI33" s="106"/>
      <c r="FJ33" s="106"/>
      <c r="FK33" s="106"/>
    </row>
  </sheetData>
  <sheetProtection/>
  <mergeCells count="81">
    <mergeCell ref="DJ32:EV32"/>
    <mergeCell ref="EW32:FD32"/>
    <mergeCell ref="DB33:DI33"/>
    <mergeCell ref="DJ33:EV33"/>
    <mergeCell ref="EW33:FD33"/>
    <mergeCell ref="I31:J31"/>
    <mergeCell ref="K31:M31"/>
    <mergeCell ref="N31:O31"/>
    <mergeCell ref="Q31:AE31"/>
    <mergeCell ref="AF31:AK31"/>
    <mergeCell ref="FE25:FE27"/>
    <mergeCell ref="FF25:FF27"/>
    <mergeCell ref="DB32:DI32"/>
    <mergeCell ref="A29:Y29"/>
    <mergeCell ref="AH29:CM29"/>
    <mergeCell ref="DJ29:EV29"/>
    <mergeCell ref="EW29:FD29"/>
    <mergeCell ref="DB30:DI30"/>
    <mergeCell ref="DJ30:EV30"/>
    <mergeCell ref="EW30:FD30"/>
    <mergeCell ref="A28:Y28"/>
    <mergeCell ref="AH28:CM28"/>
    <mergeCell ref="DJ28:EV28"/>
    <mergeCell ref="EW28:FD28"/>
    <mergeCell ref="DJ25:EV27"/>
    <mergeCell ref="EW25:FD27"/>
    <mergeCell ref="FG25:FG27"/>
    <mergeCell ref="FH25:FK25"/>
    <mergeCell ref="I21:J21"/>
    <mergeCell ref="K21:M21"/>
    <mergeCell ref="N21:O21"/>
    <mergeCell ref="Q21:AE21"/>
    <mergeCell ref="AF21:AK21"/>
    <mergeCell ref="A25:CM25"/>
    <mergeCell ref="A26:CM26"/>
    <mergeCell ref="FK26:FK27"/>
    <mergeCell ref="AM18:BD18"/>
    <mergeCell ref="BG18:BX18"/>
    <mergeCell ref="CA18:CR18"/>
    <mergeCell ref="AM19:BD19"/>
    <mergeCell ref="BG19:BX19"/>
    <mergeCell ref="CA19:CR19"/>
    <mergeCell ref="AQ14:BH15"/>
    <mergeCell ref="BK15:BV15"/>
    <mergeCell ref="BY15:CR15"/>
    <mergeCell ref="AQ16:BH16"/>
    <mergeCell ref="BK16:BV16"/>
    <mergeCell ref="BY16:CR16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CW3:CW5"/>
    <mergeCell ref="B1:DB1"/>
    <mergeCell ref="A3:H5"/>
    <mergeCell ref="I3:CM5"/>
    <mergeCell ref="CN3:CU5"/>
    <mergeCell ref="CX3:CX5"/>
    <mergeCell ref="CY3:DB3"/>
    <mergeCell ref="DB4:DB5"/>
    <mergeCell ref="CV3:C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4"/>
  <sheetViews>
    <sheetView zoomScaleSheetLayoutView="100" zoomScalePageLayoutView="0" workbookViewId="0" topLeftCell="A1">
      <selection activeCell="ES26" sqref="ES26:GE26"/>
    </sheetView>
  </sheetViews>
  <sheetFormatPr defaultColWidth="0.875" defaultRowHeight="12.75"/>
  <cols>
    <col min="1" max="4" width="0.875" style="53" customWidth="1"/>
    <col min="5" max="5" width="2.875" style="53" customWidth="1"/>
    <col min="6" max="13" width="0.875" style="53" customWidth="1"/>
    <col min="14" max="14" width="1.875" style="53" customWidth="1"/>
    <col min="15" max="53" width="0.875" style="53" customWidth="1"/>
    <col min="54" max="54" width="1.75390625" style="53" customWidth="1"/>
    <col min="55" max="60" width="0.875" style="53" customWidth="1"/>
    <col min="61" max="61" width="3.00390625" style="53" customWidth="1"/>
    <col min="62" max="99" width="0.875" style="53" customWidth="1"/>
    <col min="100" max="100" width="1.625" style="53" customWidth="1"/>
    <col min="101" max="102" width="0.875" style="53" customWidth="1"/>
    <col min="103" max="103" width="1.875" style="53" customWidth="1"/>
    <col min="104" max="104" width="1.25" style="53" customWidth="1"/>
    <col min="105" max="116" width="0.875" style="53" customWidth="1"/>
    <col min="117" max="117" width="2.125" style="53" customWidth="1"/>
    <col min="118" max="167" width="0.875" style="53" customWidth="1"/>
    <col min="168" max="168" width="3.375" style="53" customWidth="1"/>
    <col min="169" max="16384" width="0.875" style="53" customWidth="1"/>
  </cols>
  <sheetData>
    <row r="1" spans="168:187" s="52" customFormat="1" ht="14.25" customHeight="1">
      <c r="FL1" s="271" t="s">
        <v>104</v>
      </c>
      <c r="FM1" s="271"/>
      <c r="FN1" s="271"/>
      <c r="FO1" s="271"/>
      <c r="FP1" s="271"/>
      <c r="FQ1" s="271"/>
      <c r="FR1" s="271"/>
      <c r="FS1" s="271"/>
      <c r="FT1" s="271"/>
      <c r="FU1" s="271"/>
      <c r="FV1" s="271"/>
      <c r="FW1" s="271"/>
      <c r="FX1" s="271"/>
      <c r="FY1" s="271"/>
      <c r="FZ1" s="271"/>
      <c r="GA1" s="271"/>
      <c r="GB1" s="271"/>
      <c r="GC1" s="271"/>
      <c r="GD1" s="271"/>
      <c r="GE1" s="271"/>
    </row>
    <row r="3" spans="1:187" ht="12.75" customHeight="1">
      <c r="A3" s="272" t="s">
        <v>105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</row>
    <row r="4" spans="1:187" ht="12.75" customHeight="1" hidden="1">
      <c r="A4" s="273" t="s">
        <v>140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3"/>
      <c r="FL4" s="273"/>
      <c r="FM4" s="273"/>
      <c r="FN4" s="273"/>
      <c r="FO4" s="273"/>
      <c r="FP4" s="273"/>
      <c r="FQ4" s="273"/>
      <c r="FR4" s="273"/>
      <c r="FS4" s="273"/>
      <c r="FT4" s="273"/>
      <c r="FU4" s="273"/>
      <c r="FV4" s="273"/>
      <c r="FW4" s="273"/>
      <c r="FX4" s="273"/>
      <c r="FY4" s="273"/>
      <c r="FZ4" s="273"/>
      <c r="GA4" s="273"/>
      <c r="GB4" s="273"/>
      <c r="GC4" s="273"/>
      <c r="GD4" s="273"/>
      <c r="GE4" s="273"/>
    </row>
    <row r="5" spans="1:187" ht="12.75" customHeight="1" hidden="1">
      <c r="A5" s="274" t="s">
        <v>128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</row>
    <row r="6" ht="11.25" hidden="1"/>
    <row r="7" spans="1:187" ht="23.25" customHeight="1" hidden="1">
      <c r="A7" s="278" t="s">
        <v>106</v>
      </c>
      <c r="B7" s="279"/>
      <c r="C7" s="279"/>
      <c r="D7" s="279"/>
      <c r="E7" s="280"/>
      <c r="F7" s="296" t="s">
        <v>139</v>
      </c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8"/>
      <c r="AR7" s="278" t="s">
        <v>154</v>
      </c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80"/>
      <c r="BD7" s="278" t="s">
        <v>130</v>
      </c>
      <c r="BE7" s="279"/>
      <c r="BF7" s="279"/>
      <c r="BG7" s="279"/>
      <c r="BH7" s="279"/>
      <c r="BI7" s="279"/>
      <c r="BJ7" s="279"/>
      <c r="BK7" s="279"/>
      <c r="BL7" s="279"/>
      <c r="BM7" s="280"/>
      <c r="BN7" s="278" t="s">
        <v>131</v>
      </c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80"/>
      <c r="CD7" s="278" t="s">
        <v>107</v>
      </c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8" t="s">
        <v>108</v>
      </c>
      <c r="CR7" s="284"/>
      <c r="CS7" s="284"/>
      <c r="CT7" s="284"/>
      <c r="CU7" s="284"/>
      <c r="CV7" s="284"/>
      <c r="CW7" s="284"/>
      <c r="CX7" s="284"/>
      <c r="CY7" s="279"/>
      <c r="CZ7" s="279"/>
      <c r="DA7" s="279"/>
      <c r="DB7" s="270" t="s">
        <v>156</v>
      </c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78" t="s">
        <v>150</v>
      </c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80"/>
      <c r="ED7" s="302" t="s">
        <v>133</v>
      </c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3"/>
      <c r="FL7" s="304"/>
      <c r="FM7" s="304"/>
      <c r="FN7" s="304"/>
      <c r="FO7" s="304"/>
      <c r="FP7" s="304"/>
      <c r="FQ7" s="304"/>
      <c r="FR7" s="304"/>
      <c r="FS7" s="304"/>
      <c r="FT7" s="304"/>
      <c r="FU7" s="304"/>
      <c r="FV7" s="304"/>
      <c r="FW7" s="304"/>
      <c r="FX7" s="304"/>
      <c r="FY7" s="304"/>
      <c r="FZ7" s="304"/>
      <c r="GA7" s="304"/>
      <c r="GB7" s="304"/>
      <c r="GC7" s="304"/>
      <c r="GD7" s="304"/>
      <c r="GE7" s="305"/>
    </row>
    <row r="8" spans="1:187" ht="62.25" customHeight="1" hidden="1">
      <c r="A8" s="281"/>
      <c r="B8" s="282"/>
      <c r="C8" s="282"/>
      <c r="D8" s="282"/>
      <c r="E8" s="283"/>
      <c r="F8" s="299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1"/>
      <c r="AR8" s="281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3"/>
      <c r="BD8" s="281"/>
      <c r="BE8" s="282"/>
      <c r="BF8" s="282"/>
      <c r="BG8" s="282"/>
      <c r="BH8" s="282"/>
      <c r="BI8" s="282"/>
      <c r="BJ8" s="282"/>
      <c r="BK8" s="282"/>
      <c r="BL8" s="282"/>
      <c r="BM8" s="283"/>
      <c r="BN8" s="281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3"/>
      <c r="CD8" s="281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5"/>
      <c r="CR8" s="286"/>
      <c r="CS8" s="286"/>
      <c r="CT8" s="286"/>
      <c r="CU8" s="286"/>
      <c r="CV8" s="286"/>
      <c r="CW8" s="286"/>
      <c r="CX8" s="286"/>
      <c r="CY8" s="282"/>
      <c r="CZ8" s="282"/>
      <c r="DA8" s="282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1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3"/>
      <c r="ED8" s="275" t="s">
        <v>166</v>
      </c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75" t="s">
        <v>249</v>
      </c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7"/>
      <c r="FL8" s="276" t="s">
        <v>134</v>
      </c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7"/>
    </row>
    <row r="9" spans="1:187" ht="12" customHeight="1" hidden="1">
      <c r="A9" s="270">
        <v>1</v>
      </c>
      <c r="B9" s="270"/>
      <c r="C9" s="270"/>
      <c r="D9" s="270"/>
      <c r="E9" s="270"/>
      <c r="F9" s="275">
        <v>2</v>
      </c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5">
        <v>3</v>
      </c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5">
        <v>4</v>
      </c>
      <c r="BE9" s="276"/>
      <c r="BF9" s="276"/>
      <c r="BG9" s="276"/>
      <c r="BH9" s="276"/>
      <c r="BI9" s="276"/>
      <c r="BJ9" s="276"/>
      <c r="BK9" s="276"/>
      <c r="BL9" s="276"/>
      <c r="BM9" s="277"/>
      <c r="BN9" s="275">
        <v>5</v>
      </c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7"/>
      <c r="CD9" s="275">
        <v>6</v>
      </c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0">
        <v>7</v>
      </c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6">
        <v>8</v>
      </c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7"/>
      <c r="DN9" s="275">
        <v>9</v>
      </c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7"/>
      <c r="ED9" s="275">
        <v>10</v>
      </c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5">
        <v>11</v>
      </c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7"/>
      <c r="FL9" s="276">
        <v>12</v>
      </c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7"/>
    </row>
    <row r="10" spans="1:187" ht="34.5" customHeight="1" hidden="1">
      <c r="A10" s="270">
        <v>1</v>
      </c>
      <c r="B10" s="270"/>
      <c r="C10" s="270"/>
      <c r="D10" s="270"/>
      <c r="E10" s="270"/>
      <c r="F10" s="267" t="s">
        <v>129</v>
      </c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46">
        <v>121</v>
      </c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46"/>
      <c r="BE10" s="255"/>
      <c r="BF10" s="255"/>
      <c r="BG10" s="255"/>
      <c r="BH10" s="255"/>
      <c r="BI10" s="255"/>
      <c r="BJ10" s="255"/>
      <c r="BK10" s="255"/>
      <c r="BL10" s="255"/>
      <c r="BM10" s="256"/>
      <c r="BN10" s="246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5"/>
      <c r="CB10" s="255"/>
      <c r="CC10" s="256"/>
      <c r="CD10" s="246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4"/>
      <c r="DN10" s="246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6"/>
      <c r="ED10" s="246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69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6"/>
      <c r="FL10" s="257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9"/>
    </row>
    <row r="11" spans="1:187" ht="17.25" customHeight="1" hidden="1">
      <c r="A11" s="270"/>
      <c r="B11" s="270"/>
      <c r="C11" s="270"/>
      <c r="D11" s="270"/>
      <c r="E11" s="270"/>
      <c r="F11" s="267" t="s">
        <v>132</v>
      </c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46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46"/>
      <c r="BE11" s="255"/>
      <c r="BF11" s="255"/>
      <c r="BG11" s="255"/>
      <c r="BH11" s="255"/>
      <c r="BI11" s="255"/>
      <c r="BJ11" s="255"/>
      <c r="BK11" s="255"/>
      <c r="BL11" s="255"/>
      <c r="BM11" s="256"/>
      <c r="BN11" s="246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5"/>
      <c r="CB11" s="255"/>
      <c r="CC11" s="256"/>
      <c r="CD11" s="246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4"/>
      <c r="DN11" s="246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6"/>
      <c r="ED11" s="246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69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6"/>
      <c r="FL11" s="260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2"/>
    </row>
    <row r="12" spans="1:187" ht="39" customHeight="1" hidden="1">
      <c r="A12" s="266" t="s">
        <v>23</v>
      </c>
      <c r="B12" s="266"/>
      <c r="C12" s="266"/>
      <c r="D12" s="266"/>
      <c r="E12" s="266"/>
      <c r="F12" s="267" t="s">
        <v>250</v>
      </c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46">
        <v>121</v>
      </c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46"/>
      <c r="BE12" s="255"/>
      <c r="BF12" s="255"/>
      <c r="BG12" s="255"/>
      <c r="BH12" s="255"/>
      <c r="BI12" s="255"/>
      <c r="BJ12" s="255"/>
      <c r="BK12" s="255"/>
      <c r="BL12" s="255"/>
      <c r="BM12" s="256"/>
      <c r="BN12" s="246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5"/>
      <c r="CB12" s="255"/>
      <c r="CC12" s="256"/>
      <c r="CD12" s="246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4"/>
      <c r="DN12" s="246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6"/>
      <c r="ED12" s="246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69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6"/>
      <c r="FL12" s="260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2"/>
    </row>
    <row r="13" spans="1:187" ht="39.75" customHeight="1" hidden="1">
      <c r="A13" s="266" t="s">
        <v>24</v>
      </c>
      <c r="B13" s="266"/>
      <c r="C13" s="266"/>
      <c r="D13" s="266"/>
      <c r="E13" s="266"/>
      <c r="F13" s="267" t="s">
        <v>251</v>
      </c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46">
        <v>121</v>
      </c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46"/>
      <c r="BE13" s="255"/>
      <c r="BF13" s="255"/>
      <c r="BG13" s="255"/>
      <c r="BH13" s="255"/>
      <c r="BI13" s="255"/>
      <c r="BJ13" s="255"/>
      <c r="BK13" s="255"/>
      <c r="BL13" s="255"/>
      <c r="BM13" s="256"/>
      <c r="BN13" s="246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5"/>
      <c r="CB13" s="255"/>
      <c r="CC13" s="256"/>
      <c r="CD13" s="246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46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4"/>
      <c r="DN13" s="246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6"/>
      <c r="ED13" s="246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69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6"/>
      <c r="FL13" s="260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2"/>
    </row>
    <row r="14" spans="1:187" ht="38.25" customHeight="1" hidden="1">
      <c r="A14" s="266" t="s">
        <v>25</v>
      </c>
      <c r="B14" s="266"/>
      <c r="C14" s="266"/>
      <c r="D14" s="266"/>
      <c r="E14" s="266"/>
      <c r="F14" s="267" t="s">
        <v>252</v>
      </c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46">
        <v>121</v>
      </c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46"/>
      <c r="BE14" s="255"/>
      <c r="BF14" s="255"/>
      <c r="BG14" s="255"/>
      <c r="BH14" s="255"/>
      <c r="BI14" s="255"/>
      <c r="BJ14" s="255"/>
      <c r="BK14" s="255"/>
      <c r="BL14" s="255"/>
      <c r="BM14" s="256"/>
      <c r="BN14" s="246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5"/>
      <c r="CB14" s="255"/>
      <c r="CC14" s="256"/>
      <c r="CD14" s="246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46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4"/>
      <c r="DN14" s="246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6"/>
      <c r="ED14" s="246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69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6"/>
      <c r="FL14" s="263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4"/>
      <c r="GA14" s="264"/>
      <c r="GB14" s="264"/>
      <c r="GC14" s="264"/>
      <c r="GD14" s="264"/>
      <c r="GE14" s="265"/>
    </row>
    <row r="15" spans="1:187" ht="12.75" customHeight="1" hidden="1">
      <c r="A15" s="270">
        <v>3</v>
      </c>
      <c r="B15" s="270"/>
      <c r="C15" s="270"/>
      <c r="D15" s="270"/>
      <c r="E15" s="270"/>
      <c r="F15" s="267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46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46"/>
      <c r="BE15" s="255"/>
      <c r="BF15" s="255"/>
      <c r="BG15" s="255"/>
      <c r="BH15" s="255"/>
      <c r="BI15" s="255"/>
      <c r="BJ15" s="255"/>
      <c r="BK15" s="255"/>
      <c r="BL15" s="255"/>
      <c r="BM15" s="256"/>
      <c r="BN15" s="246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5"/>
      <c r="CB15" s="255"/>
      <c r="CC15" s="256"/>
      <c r="CD15" s="246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4"/>
      <c r="DN15" s="246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6"/>
      <c r="ED15" s="246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69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6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6"/>
    </row>
    <row r="16" spans="1:187" ht="12.75" customHeight="1" hidden="1">
      <c r="A16" s="291" t="s">
        <v>18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9"/>
      <c r="AR16" s="246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46"/>
      <c r="BE16" s="255"/>
      <c r="BF16" s="255"/>
      <c r="BG16" s="255"/>
      <c r="BH16" s="255"/>
      <c r="BI16" s="255"/>
      <c r="BJ16" s="255"/>
      <c r="BK16" s="255"/>
      <c r="BL16" s="255"/>
      <c r="BM16" s="256"/>
      <c r="BN16" s="246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5"/>
      <c r="CB16" s="255"/>
      <c r="CC16" s="256"/>
      <c r="CD16" s="246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2">
        <f>DB10</f>
        <v>0</v>
      </c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4"/>
      <c r="DN16" s="246">
        <f>DN10</f>
        <v>0</v>
      </c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6"/>
      <c r="ED16" s="246">
        <f>DB16-DN16</f>
        <v>0</v>
      </c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69">
        <f>EV10</f>
        <v>0</v>
      </c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6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6"/>
    </row>
    <row r="17" spans="1:187" ht="12.75" customHeight="1" hidden="1">
      <c r="A17" s="320" t="s">
        <v>142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0"/>
      <c r="DZ17" s="320"/>
      <c r="EA17" s="320"/>
      <c r="EB17" s="320"/>
      <c r="EC17" s="320"/>
      <c r="ED17" s="320"/>
      <c r="EE17" s="320"/>
      <c r="EF17" s="320"/>
      <c r="EG17" s="320"/>
      <c r="EH17" s="320"/>
      <c r="EI17" s="320"/>
      <c r="EJ17" s="320"/>
      <c r="EK17" s="320"/>
      <c r="EL17" s="320"/>
      <c r="EM17" s="320"/>
      <c r="EN17" s="320"/>
      <c r="EO17" s="320"/>
      <c r="EP17" s="320"/>
      <c r="EQ17" s="320"/>
      <c r="ER17" s="320"/>
      <c r="ES17" s="320"/>
      <c r="ET17" s="320"/>
      <c r="EU17" s="320"/>
      <c r="EV17" s="320"/>
      <c r="EW17" s="320"/>
      <c r="EX17" s="320"/>
      <c r="EY17" s="320"/>
      <c r="EZ17" s="320"/>
      <c r="FA17" s="320"/>
      <c r="FB17" s="320"/>
      <c r="FC17" s="320"/>
      <c r="FD17" s="320"/>
      <c r="FE17" s="320"/>
      <c r="FF17" s="320"/>
      <c r="FG17" s="320"/>
      <c r="FH17" s="320"/>
      <c r="FI17" s="320"/>
      <c r="FJ17" s="320"/>
      <c r="FK17" s="320"/>
      <c r="FL17" s="320"/>
      <c r="FM17" s="320"/>
      <c r="FN17" s="320"/>
      <c r="FO17" s="320"/>
      <c r="FP17" s="320"/>
      <c r="FQ17" s="320"/>
      <c r="FR17" s="320"/>
      <c r="FS17" s="320"/>
      <c r="FT17" s="320"/>
      <c r="FU17" s="320"/>
      <c r="FV17" s="320"/>
      <c r="FW17" s="320"/>
      <c r="FX17" s="320"/>
      <c r="FY17" s="320"/>
      <c r="FZ17" s="320"/>
      <c r="GA17" s="320"/>
      <c r="GB17" s="320"/>
      <c r="GC17" s="320"/>
      <c r="GD17" s="320"/>
      <c r="GE17" s="58"/>
    </row>
    <row r="18" spans="1:187" ht="11.25" hidden="1">
      <c r="A18" s="317" t="s">
        <v>141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7"/>
      <c r="FJ18" s="317"/>
      <c r="FK18" s="317"/>
      <c r="FL18" s="317"/>
      <c r="FM18" s="317"/>
      <c r="FN18" s="317"/>
      <c r="FO18" s="317"/>
      <c r="FP18" s="317"/>
      <c r="FQ18" s="317"/>
      <c r="FR18" s="317"/>
      <c r="FS18" s="317"/>
      <c r="FT18" s="317"/>
      <c r="FU18" s="317"/>
      <c r="FV18" s="317"/>
      <c r="FW18" s="317"/>
      <c r="FX18" s="317"/>
      <c r="FY18" s="317"/>
      <c r="FZ18" s="317"/>
      <c r="GA18" s="317"/>
      <c r="GB18" s="317"/>
      <c r="GC18" s="317"/>
      <c r="GD18" s="317"/>
      <c r="GE18" s="58"/>
    </row>
    <row r="19" spans="1:187" ht="12.75" hidden="1">
      <c r="A19" s="11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8"/>
    </row>
    <row r="20" spans="1:187" ht="12.75" customHeight="1">
      <c r="A20" s="295" t="s">
        <v>137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</row>
    <row r="21" spans="1:187" ht="11.25" customHeight="1">
      <c r="A21" s="306" t="s">
        <v>110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6"/>
      <c r="EL21" s="306"/>
      <c r="EM21" s="306"/>
      <c r="EN21" s="306"/>
      <c r="EO21" s="306"/>
      <c r="EP21" s="306"/>
      <c r="EQ21" s="306"/>
      <c r="ER21" s="306"/>
      <c r="ES21" s="306"/>
      <c r="ET21" s="306"/>
      <c r="EU21" s="306"/>
      <c r="EV21" s="306"/>
      <c r="EW21" s="306"/>
      <c r="EX21" s="306"/>
      <c r="EY21" s="306"/>
      <c r="EZ21" s="306"/>
      <c r="FA21" s="306"/>
      <c r="FB21" s="306"/>
      <c r="FC21" s="306"/>
      <c r="FD21" s="306"/>
      <c r="FE21" s="306"/>
      <c r="FF21" s="306"/>
      <c r="FG21" s="306"/>
      <c r="FH21" s="306"/>
      <c r="FI21" s="306"/>
      <c r="FJ21" s="306"/>
      <c r="FK21" s="306"/>
      <c r="FL21" s="306"/>
      <c r="FM21" s="306"/>
      <c r="FN21" s="306"/>
      <c r="FO21" s="306"/>
      <c r="FP21" s="306"/>
      <c r="FQ21" s="306"/>
      <c r="FR21" s="306"/>
      <c r="FS21" s="306"/>
      <c r="FT21" s="306"/>
      <c r="FU21" s="306"/>
      <c r="FV21" s="306"/>
      <c r="FW21" s="306"/>
      <c r="FX21" s="306"/>
      <c r="FY21" s="306"/>
      <c r="FZ21" s="306"/>
      <c r="GA21" s="306"/>
      <c r="GB21" s="306"/>
      <c r="GC21" s="306"/>
      <c r="GD21" s="306"/>
      <c r="GE21" s="306"/>
    </row>
    <row r="22" spans="1:187" ht="6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</row>
    <row r="23" spans="1:187" ht="27.75" customHeight="1">
      <c r="A23" s="270" t="s">
        <v>106</v>
      </c>
      <c r="B23" s="270"/>
      <c r="C23" s="270"/>
      <c r="D23" s="270"/>
      <c r="E23" s="270"/>
      <c r="F23" s="275" t="s">
        <v>35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7"/>
      <c r="ES23" s="275" t="s">
        <v>109</v>
      </c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7"/>
    </row>
    <row r="24" spans="1:187" ht="11.25">
      <c r="A24" s="270">
        <v>1</v>
      </c>
      <c r="B24" s="270"/>
      <c r="C24" s="270"/>
      <c r="D24" s="270"/>
      <c r="E24" s="270"/>
      <c r="F24" s="275" t="s">
        <v>215</v>
      </c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7"/>
      <c r="ES24" s="246">
        <v>156660100</v>
      </c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2"/>
      <c r="FG24" s="252"/>
      <c r="FH24" s="252"/>
      <c r="FI24" s="252"/>
      <c r="FJ24" s="252"/>
      <c r="FK24" s="252"/>
      <c r="FL24" s="252"/>
      <c r="FM24" s="252"/>
      <c r="FN24" s="252"/>
      <c r="FO24" s="252"/>
      <c r="FP24" s="252"/>
      <c r="FQ24" s="252"/>
      <c r="FR24" s="252"/>
      <c r="FS24" s="252"/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4"/>
    </row>
    <row r="25" spans="1:187" ht="11.25" hidden="1">
      <c r="A25" s="270">
        <v>2</v>
      </c>
      <c r="B25" s="270"/>
      <c r="C25" s="270"/>
      <c r="D25" s="270"/>
      <c r="E25" s="270"/>
      <c r="F25" s="275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7"/>
      <c r="ES25" s="246"/>
      <c r="ET25" s="252"/>
      <c r="EU25" s="252"/>
      <c r="EV25" s="252"/>
      <c r="EW25" s="252"/>
      <c r="EX25" s="252"/>
      <c r="EY25" s="252"/>
      <c r="EZ25" s="252"/>
      <c r="FA25" s="252"/>
      <c r="FB25" s="252"/>
      <c r="FC25" s="252"/>
      <c r="FD25" s="252"/>
      <c r="FE25" s="252"/>
      <c r="FF25" s="252"/>
      <c r="FG25" s="252"/>
      <c r="FH25" s="252"/>
      <c r="FI25" s="252"/>
      <c r="FJ25" s="252"/>
      <c r="FK25" s="252"/>
      <c r="FL25" s="252"/>
      <c r="FM25" s="252"/>
      <c r="FN25" s="252"/>
      <c r="FO25" s="252"/>
      <c r="FP25" s="252"/>
      <c r="FQ25" s="252"/>
      <c r="FR25" s="252"/>
      <c r="FS25" s="252"/>
      <c r="FT25" s="252"/>
      <c r="FU25" s="252"/>
      <c r="FV25" s="252"/>
      <c r="FW25" s="252"/>
      <c r="FX25" s="252"/>
      <c r="FY25" s="252"/>
      <c r="FZ25" s="252"/>
      <c r="GA25" s="252"/>
      <c r="GB25" s="252"/>
      <c r="GC25" s="252"/>
      <c r="GD25" s="252"/>
      <c r="GE25" s="254"/>
    </row>
    <row r="26" spans="1:187" ht="11.25" customHeight="1">
      <c r="A26" s="291" t="s">
        <v>18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3"/>
      <c r="ES26" s="246">
        <f>ES24</f>
        <v>156660100</v>
      </c>
      <c r="ET26" s="252"/>
      <c r="EU26" s="252"/>
      <c r="EV26" s="252"/>
      <c r="EW26" s="252"/>
      <c r="EX26" s="252"/>
      <c r="EY26" s="252"/>
      <c r="EZ26" s="252"/>
      <c r="FA26" s="252"/>
      <c r="FB26" s="252"/>
      <c r="FC26" s="252"/>
      <c r="FD26" s="252"/>
      <c r="FE26" s="252"/>
      <c r="FF26" s="252"/>
      <c r="FG26" s="252"/>
      <c r="FH26" s="252"/>
      <c r="FI26" s="252"/>
      <c r="FJ26" s="252"/>
      <c r="FK26" s="252"/>
      <c r="FL26" s="252"/>
      <c r="FM26" s="252"/>
      <c r="FN26" s="252"/>
      <c r="FO26" s="252"/>
      <c r="FP26" s="252"/>
      <c r="FQ26" s="252"/>
      <c r="FR26" s="252"/>
      <c r="FS26" s="252"/>
      <c r="FT26" s="252"/>
      <c r="FU26" s="252"/>
      <c r="FV26" s="252"/>
      <c r="FW26" s="252"/>
      <c r="FX26" s="252"/>
      <c r="FY26" s="252"/>
      <c r="FZ26" s="252"/>
      <c r="GA26" s="252"/>
      <c r="GB26" s="252"/>
      <c r="GC26" s="252"/>
      <c r="GD26" s="252"/>
      <c r="GE26" s="254"/>
    </row>
    <row r="27" spans="1:187" ht="11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</row>
    <row r="28" spans="1:187" ht="11.25" customHeight="1" hidden="1">
      <c r="A28" s="306" t="s">
        <v>136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6"/>
      <c r="FF28" s="306"/>
      <c r="FG28" s="306"/>
      <c r="FH28" s="306"/>
      <c r="FI28" s="306"/>
      <c r="FJ28" s="306"/>
      <c r="FK28" s="306"/>
      <c r="FL28" s="306"/>
      <c r="FM28" s="306"/>
      <c r="FN28" s="306"/>
      <c r="FO28" s="306"/>
      <c r="FP28" s="306"/>
      <c r="FQ28" s="306"/>
      <c r="FR28" s="306"/>
      <c r="FS28" s="306"/>
      <c r="FT28" s="306"/>
      <c r="FU28" s="306"/>
      <c r="FV28" s="306"/>
      <c r="FW28" s="306"/>
      <c r="FX28" s="306"/>
      <c r="FY28" s="306"/>
      <c r="FZ28" s="306"/>
      <c r="GA28" s="306"/>
      <c r="GB28" s="306"/>
      <c r="GC28" s="306"/>
      <c r="GD28" s="306"/>
      <c r="GE28" s="306"/>
    </row>
    <row r="29" spans="1:187" ht="6.75" customHeight="1" hidden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</row>
    <row r="30" spans="1:187" ht="24.75" customHeight="1" hidden="1">
      <c r="A30" s="278" t="s">
        <v>106</v>
      </c>
      <c r="B30" s="279"/>
      <c r="C30" s="279"/>
      <c r="D30" s="279"/>
      <c r="E30" s="280"/>
      <c r="F30" s="296" t="s">
        <v>158</v>
      </c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8"/>
      <c r="AR30" s="278" t="s">
        <v>154</v>
      </c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80"/>
      <c r="BD30" s="278" t="s">
        <v>130</v>
      </c>
      <c r="BE30" s="279"/>
      <c r="BF30" s="279"/>
      <c r="BG30" s="279"/>
      <c r="BH30" s="279"/>
      <c r="BI30" s="279"/>
      <c r="BJ30" s="279"/>
      <c r="BK30" s="279"/>
      <c r="BL30" s="279"/>
      <c r="BM30" s="280"/>
      <c r="BN30" s="278" t="s">
        <v>131</v>
      </c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80"/>
      <c r="CD30" s="278" t="s">
        <v>135</v>
      </c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8" t="s">
        <v>111</v>
      </c>
      <c r="CR30" s="284"/>
      <c r="CS30" s="284"/>
      <c r="CT30" s="284"/>
      <c r="CU30" s="284"/>
      <c r="CV30" s="284"/>
      <c r="CW30" s="284"/>
      <c r="CX30" s="284"/>
      <c r="CY30" s="279"/>
      <c r="CZ30" s="279"/>
      <c r="DA30" s="279"/>
      <c r="DB30" s="270" t="s">
        <v>156</v>
      </c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78" t="s">
        <v>150</v>
      </c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80"/>
      <c r="ED30" s="302" t="s">
        <v>133</v>
      </c>
      <c r="EE30" s="303"/>
      <c r="EF30" s="303"/>
      <c r="EG30" s="303"/>
      <c r="EH30" s="303"/>
      <c r="EI30" s="303"/>
      <c r="EJ30" s="303"/>
      <c r="EK30" s="303"/>
      <c r="EL30" s="303"/>
      <c r="EM30" s="303"/>
      <c r="EN30" s="303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303"/>
      <c r="FF30" s="303"/>
      <c r="FG30" s="303"/>
      <c r="FH30" s="303"/>
      <c r="FI30" s="303"/>
      <c r="FJ30" s="303"/>
      <c r="FK30" s="303"/>
      <c r="FL30" s="304"/>
      <c r="FM30" s="304"/>
      <c r="FN30" s="304"/>
      <c r="FO30" s="304"/>
      <c r="FP30" s="304"/>
      <c r="FQ30" s="304"/>
      <c r="FR30" s="304"/>
      <c r="FS30" s="304"/>
      <c r="FT30" s="304"/>
      <c r="FU30" s="304"/>
      <c r="FV30" s="304"/>
      <c r="FW30" s="304"/>
      <c r="FX30" s="304"/>
      <c r="FY30" s="304"/>
      <c r="FZ30" s="304"/>
      <c r="GA30" s="304"/>
      <c r="GB30" s="304"/>
      <c r="GC30" s="304"/>
      <c r="GD30" s="304"/>
      <c r="GE30" s="305"/>
    </row>
    <row r="31" spans="1:187" ht="56.25" customHeight="1" hidden="1">
      <c r="A31" s="281"/>
      <c r="B31" s="282"/>
      <c r="C31" s="282"/>
      <c r="D31" s="282"/>
      <c r="E31" s="283"/>
      <c r="F31" s="299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1"/>
      <c r="AR31" s="281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3"/>
      <c r="BD31" s="281"/>
      <c r="BE31" s="282"/>
      <c r="BF31" s="282"/>
      <c r="BG31" s="282"/>
      <c r="BH31" s="282"/>
      <c r="BI31" s="282"/>
      <c r="BJ31" s="282"/>
      <c r="BK31" s="282"/>
      <c r="BL31" s="282"/>
      <c r="BM31" s="283"/>
      <c r="BN31" s="281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3"/>
      <c r="CD31" s="281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5"/>
      <c r="CR31" s="286"/>
      <c r="CS31" s="286"/>
      <c r="CT31" s="286"/>
      <c r="CU31" s="286"/>
      <c r="CV31" s="286"/>
      <c r="CW31" s="286"/>
      <c r="CX31" s="286"/>
      <c r="CY31" s="282"/>
      <c r="CZ31" s="282"/>
      <c r="DA31" s="282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1"/>
      <c r="DO31" s="282"/>
      <c r="DP31" s="282"/>
      <c r="DQ31" s="282"/>
      <c r="DR31" s="282"/>
      <c r="DS31" s="282"/>
      <c r="DT31" s="282"/>
      <c r="DU31" s="282"/>
      <c r="DV31" s="282"/>
      <c r="DW31" s="282"/>
      <c r="DX31" s="282"/>
      <c r="DY31" s="282"/>
      <c r="DZ31" s="282"/>
      <c r="EA31" s="282"/>
      <c r="EB31" s="282"/>
      <c r="EC31" s="283"/>
      <c r="ED31" s="275" t="s">
        <v>166</v>
      </c>
      <c r="EE31" s="287"/>
      <c r="EF31" s="287"/>
      <c r="EG31" s="287"/>
      <c r="EH31" s="287"/>
      <c r="EI31" s="287"/>
      <c r="EJ31" s="287"/>
      <c r="EK31" s="287"/>
      <c r="EL31" s="287"/>
      <c r="EM31" s="287"/>
      <c r="EN31" s="287"/>
      <c r="EO31" s="287"/>
      <c r="EP31" s="287"/>
      <c r="EQ31" s="287"/>
      <c r="ER31" s="287"/>
      <c r="ES31" s="287"/>
      <c r="ET31" s="287"/>
      <c r="EU31" s="287"/>
      <c r="EV31" s="275" t="s">
        <v>167</v>
      </c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7"/>
      <c r="FL31" s="276" t="s">
        <v>134</v>
      </c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7"/>
    </row>
    <row r="32" spans="1:187" ht="11.25" hidden="1">
      <c r="A32" s="270">
        <v>1</v>
      </c>
      <c r="B32" s="270"/>
      <c r="C32" s="270"/>
      <c r="D32" s="270"/>
      <c r="E32" s="270"/>
      <c r="F32" s="275">
        <v>2</v>
      </c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5">
        <v>3</v>
      </c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5">
        <v>4</v>
      </c>
      <c r="BE32" s="276"/>
      <c r="BF32" s="276"/>
      <c r="BG32" s="276"/>
      <c r="BH32" s="276"/>
      <c r="BI32" s="276"/>
      <c r="BJ32" s="276"/>
      <c r="BK32" s="276"/>
      <c r="BL32" s="276"/>
      <c r="BM32" s="277"/>
      <c r="BN32" s="275">
        <v>5</v>
      </c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7"/>
      <c r="CD32" s="275">
        <v>6</v>
      </c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0">
        <v>7</v>
      </c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6">
        <v>8</v>
      </c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7"/>
      <c r="DN32" s="275">
        <v>9</v>
      </c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7"/>
      <c r="ED32" s="275">
        <v>10</v>
      </c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5">
        <v>11</v>
      </c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7"/>
      <c r="FL32" s="276">
        <v>12</v>
      </c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7"/>
    </row>
    <row r="33" spans="1:187" s="55" customFormat="1" ht="34.5" customHeight="1" hidden="1">
      <c r="A33" s="270">
        <v>1</v>
      </c>
      <c r="B33" s="270"/>
      <c r="C33" s="270"/>
      <c r="D33" s="270"/>
      <c r="E33" s="270"/>
      <c r="F33" s="291" t="s">
        <v>218</v>
      </c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75">
        <v>134</v>
      </c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246"/>
      <c r="BE33" s="247"/>
      <c r="BF33" s="247"/>
      <c r="BG33" s="247"/>
      <c r="BH33" s="247"/>
      <c r="BI33" s="247"/>
      <c r="BJ33" s="247"/>
      <c r="BK33" s="247"/>
      <c r="BL33" s="247"/>
      <c r="BM33" s="249"/>
      <c r="BN33" s="246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47"/>
      <c r="CB33" s="247"/>
      <c r="CC33" s="249"/>
      <c r="CD33" s="246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4"/>
      <c r="DN33" s="246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9"/>
      <c r="ED33" s="246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8"/>
      <c r="EW33" s="247"/>
      <c r="EX33" s="247"/>
      <c r="EY33" s="247"/>
      <c r="EZ33" s="247"/>
      <c r="FA33" s="247"/>
      <c r="FB33" s="247"/>
      <c r="FC33" s="247"/>
      <c r="FD33" s="247"/>
      <c r="FE33" s="247"/>
      <c r="FF33" s="247"/>
      <c r="FG33" s="247"/>
      <c r="FH33" s="247"/>
      <c r="FI33" s="247"/>
      <c r="FJ33" s="247"/>
      <c r="FK33" s="249"/>
      <c r="FL33" s="250"/>
      <c r="FM33" s="250"/>
      <c r="FN33" s="250"/>
      <c r="FO33" s="250"/>
      <c r="FP33" s="250"/>
      <c r="FQ33" s="250"/>
      <c r="FR33" s="250"/>
      <c r="FS33" s="250"/>
      <c r="FT33" s="250"/>
      <c r="FU33" s="250"/>
      <c r="FV33" s="250"/>
      <c r="FW33" s="250"/>
      <c r="FX33" s="250"/>
      <c r="FY33" s="250"/>
      <c r="FZ33" s="250"/>
      <c r="GA33" s="250"/>
      <c r="GB33" s="250"/>
      <c r="GC33" s="250"/>
      <c r="GD33" s="250"/>
      <c r="GE33" s="251"/>
    </row>
    <row r="34" spans="1:187" ht="27" customHeight="1" hidden="1">
      <c r="A34" s="270">
        <v>2</v>
      </c>
      <c r="B34" s="270"/>
      <c r="C34" s="270"/>
      <c r="D34" s="270"/>
      <c r="E34" s="270"/>
      <c r="F34" s="291" t="s">
        <v>219</v>
      </c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75">
        <v>131</v>
      </c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321"/>
      <c r="BE34" s="322"/>
      <c r="BF34" s="322"/>
      <c r="BG34" s="322"/>
      <c r="BH34" s="322"/>
      <c r="BI34" s="322"/>
      <c r="BJ34" s="322"/>
      <c r="BK34" s="322"/>
      <c r="BL34" s="322"/>
      <c r="BM34" s="323"/>
      <c r="BN34" s="321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3"/>
      <c r="CD34" s="246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4"/>
      <c r="DN34" s="246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6"/>
      <c r="ED34" s="246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69"/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255"/>
      <c r="FJ34" s="255"/>
      <c r="FK34" s="256"/>
      <c r="FL34" s="308"/>
      <c r="FM34" s="309"/>
      <c r="FN34" s="309"/>
      <c r="FO34" s="309"/>
      <c r="FP34" s="309"/>
      <c r="FQ34" s="309"/>
      <c r="FR34" s="309"/>
      <c r="FS34" s="309"/>
      <c r="FT34" s="309"/>
      <c r="FU34" s="309"/>
      <c r="FV34" s="309"/>
      <c r="FW34" s="309"/>
      <c r="FX34" s="309"/>
      <c r="FY34" s="309"/>
      <c r="FZ34" s="309"/>
      <c r="GA34" s="309"/>
      <c r="GB34" s="309"/>
      <c r="GC34" s="309"/>
      <c r="GD34" s="309"/>
      <c r="GE34" s="310"/>
    </row>
    <row r="35" spans="1:187" ht="27" customHeight="1" hidden="1">
      <c r="A35" s="270">
        <v>3</v>
      </c>
      <c r="B35" s="270"/>
      <c r="C35" s="270"/>
      <c r="D35" s="270"/>
      <c r="E35" s="270"/>
      <c r="F35" s="291" t="s">
        <v>219</v>
      </c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75">
        <v>131</v>
      </c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324"/>
      <c r="BE35" s="325"/>
      <c r="BF35" s="325"/>
      <c r="BG35" s="325"/>
      <c r="BH35" s="325"/>
      <c r="BI35" s="325"/>
      <c r="BJ35" s="325"/>
      <c r="BK35" s="325"/>
      <c r="BL35" s="325"/>
      <c r="BM35" s="326"/>
      <c r="BN35" s="324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5"/>
      <c r="CC35" s="326"/>
      <c r="CD35" s="246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4"/>
      <c r="DN35" s="246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6"/>
      <c r="ED35" s="246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  <c r="EV35" s="269"/>
      <c r="EW35" s="255"/>
      <c r="EX35" s="255"/>
      <c r="EY35" s="255"/>
      <c r="EZ35" s="255"/>
      <c r="FA35" s="255"/>
      <c r="FB35" s="255"/>
      <c r="FC35" s="255"/>
      <c r="FD35" s="255"/>
      <c r="FE35" s="255"/>
      <c r="FF35" s="255"/>
      <c r="FG35" s="255"/>
      <c r="FH35" s="255"/>
      <c r="FI35" s="255"/>
      <c r="FJ35" s="255"/>
      <c r="FK35" s="256"/>
      <c r="FL35" s="311"/>
      <c r="FM35" s="312"/>
      <c r="FN35" s="312"/>
      <c r="FO35" s="312"/>
      <c r="FP35" s="312"/>
      <c r="FQ35" s="312"/>
      <c r="FR35" s="312"/>
      <c r="FS35" s="312"/>
      <c r="FT35" s="312"/>
      <c r="FU35" s="312"/>
      <c r="FV35" s="312"/>
      <c r="FW35" s="312"/>
      <c r="FX35" s="312"/>
      <c r="FY35" s="312"/>
      <c r="FZ35" s="312"/>
      <c r="GA35" s="312"/>
      <c r="GB35" s="312"/>
      <c r="GC35" s="312"/>
      <c r="GD35" s="312"/>
      <c r="GE35" s="313"/>
    </row>
    <row r="36" spans="1:187" s="55" customFormat="1" ht="34.5" customHeight="1" hidden="1">
      <c r="A36" s="270">
        <v>1</v>
      </c>
      <c r="B36" s="270"/>
      <c r="C36" s="270"/>
      <c r="D36" s="270"/>
      <c r="E36" s="270"/>
      <c r="F36" s="291" t="s">
        <v>497</v>
      </c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75">
        <v>135</v>
      </c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246"/>
      <c r="BE36" s="247"/>
      <c r="BF36" s="247"/>
      <c r="BG36" s="247"/>
      <c r="BH36" s="247"/>
      <c r="BI36" s="247"/>
      <c r="BJ36" s="247"/>
      <c r="BK36" s="247"/>
      <c r="BL36" s="247"/>
      <c r="BM36" s="249"/>
      <c r="BN36" s="246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47"/>
      <c r="CB36" s="247"/>
      <c r="CC36" s="249"/>
      <c r="CD36" s="246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4"/>
      <c r="DN36" s="246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9"/>
      <c r="ED36" s="246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8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9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1"/>
    </row>
    <row r="37" spans="1:187" ht="12.75" customHeight="1" hidden="1">
      <c r="A37" s="275" t="s">
        <v>18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5"/>
      <c r="AR37" s="275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46"/>
      <c r="BE37" s="255"/>
      <c r="BF37" s="255"/>
      <c r="BG37" s="255"/>
      <c r="BH37" s="255"/>
      <c r="BI37" s="255"/>
      <c r="BJ37" s="255"/>
      <c r="BK37" s="255"/>
      <c r="BL37" s="255"/>
      <c r="BM37" s="256"/>
      <c r="BN37" s="246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5"/>
      <c r="CB37" s="255"/>
      <c r="CC37" s="256"/>
      <c r="CD37" s="246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4"/>
      <c r="DN37" s="246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6"/>
      <c r="ED37" s="246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69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6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/>
      <c r="FW37" s="255"/>
      <c r="FX37" s="255"/>
      <c r="FY37" s="255"/>
      <c r="FZ37" s="255"/>
      <c r="GA37" s="255"/>
      <c r="GB37" s="255"/>
      <c r="GC37" s="255"/>
      <c r="GD37" s="255"/>
      <c r="GE37" s="256"/>
    </row>
    <row r="38" spans="1:187" ht="15.75" customHeight="1" hidden="1">
      <c r="A38" s="327" t="s">
        <v>138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  <c r="FA38" s="328"/>
      <c r="FB38" s="328"/>
      <c r="FC38" s="328"/>
      <c r="FD38" s="328"/>
      <c r="FE38" s="328"/>
      <c r="FF38" s="328"/>
      <c r="FG38" s="328"/>
      <c r="FH38" s="328"/>
      <c r="FI38" s="328"/>
      <c r="FJ38" s="328"/>
      <c r="FK38" s="328"/>
      <c r="FL38" s="328"/>
      <c r="FM38" s="328"/>
      <c r="FN38" s="328"/>
      <c r="FO38" s="328"/>
      <c r="FP38" s="328"/>
      <c r="FQ38" s="328"/>
      <c r="FR38" s="328"/>
      <c r="FS38" s="328"/>
      <c r="FT38" s="328"/>
      <c r="FU38" s="328"/>
      <c r="FV38" s="328"/>
      <c r="FW38" s="328"/>
      <c r="FX38" s="328"/>
      <c r="FY38" s="328"/>
      <c r="FZ38" s="328"/>
      <c r="GA38" s="328"/>
      <c r="GB38" s="328"/>
      <c r="GC38" s="328"/>
      <c r="GD38" s="328"/>
      <c r="GE38" s="328"/>
    </row>
    <row r="39" spans="1:187" ht="12.75">
      <c r="A39" s="330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1"/>
      <c r="DW39" s="331"/>
      <c r="DX39" s="331"/>
      <c r="DY39" s="331"/>
      <c r="DZ39" s="331"/>
      <c r="EA39" s="331"/>
      <c r="EB39" s="331"/>
      <c r="EC39" s="331"/>
      <c r="ED39" s="331"/>
      <c r="EE39" s="331"/>
      <c r="EF39" s="331"/>
      <c r="EG39" s="331"/>
      <c r="EH39" s="331"/>
      <c r="EI39" s="331"/>
      <c r="EJ39" s="331"/>
      <c r="EK39" s="331"/>
      <c r="EL39" s="331"/>
      <c r="EM39" s="331"/>
      <c r="EN39" s="331"/>
      <c r="EO39" s="331"/>
      <c r="EP39" s="331"/>
      <c r="EQ39" s="331"/>
      <c r="ER39" s="331"/>
      <c r="ES39" s="331"/>
      <c r="ET39" s="331"/>
      <c r="EU39" s="331"/>
      <c r="EV39" s="331"/>
      <c r="EW39" s="331"/>
      <c r="EX39" s="331"/>
      <c r="EY39" s="331"/>
      <c r="EZ39" s="331"/>
      <c r="FA39" s="331"/>
      <c r="FB39" s="331"/>
      <c r="FC39" s="331"/>
      <c r="FD39" s="331"/>
      <c r="FE39" s="331"/>
      <c r="FF39" s="331"/>
      <c r="FG39" s="331"/>
      <c r="FH39" s="331"/>
      <c r="FI39" s="331"/>
      <c r="FJ39" s="331"/>
      <c r="FK39" s="331"/>
      <c r="FL39" s="331"/>
      <c r="FM39" s="331"/>
      <c r="FN39" s="331"/>
      <c r="FO39" s="331"/>
      <c r="FP39" s="331"/>
      <c r="FQ39" s="331"/>
      <c r="FR39" s="331"/>
      <c r="FS39" s="331"/>
      <c r="FT39" s="331"/>
      <c r="FU39" s="331"/>
      <c r="FV39" s="331"/>
      <c r="FW39" s="331"/>
      <c r="FX39" s="331"/>
      <c r="FY39" s="331"/>
      <c r="FZ39" s="331"/>
      <c r="GA39" s="331"/>
      <c r="GB39" s="331"/>
      <c r="GC39" s="331"/>
      <c r="GD39" s="331"/>
      <c r="GE39" s="331"/>
    </row>
    <row r="40" spans="1:187" ht="14.25" customHeight="1" hidden="1">
      <c r="A40" s="295" t="s">
        <v>151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  <c r="CZ40" s="295"/>
      <c r="DA40" s="295"/>
      <c r="DB40" s="295"/>
      <c r="DC40" s="295"/>
      <c r="DD40" s="295"/>
      <c r="DE40" s="295"/>
      <c r="DF40" s="295"/>
      <c r="DG40" s="295"/>
      <c r="DH40" s="295"/>
      <c r="DI40" s="295"/>
      <c r="DJ40" s="295"/>
      <c r="DK40" s="295"/>
      <c r="DL40" s="295"/>
      <c r="DM40" s="295"/>
      <c r="DN40" s="295"/>
      <c r="DO40" s="295"/>
      <c r="DP40" s="295"/>
      <c r="DQ40" s="295"/>
      <c r="DR40" s="295"/>
      <c r="DS40" s="295"/>
      <c r="DT40" s="295"/>
      <c r="DU40" s="295"/>
      <c r="DV40" s="295"/>
      <c r="DW40" s="295"/>
      <c r="DX40" s="295"/>
      <c r="DY40" s="295"/>
      <c r="DZ40" s="295"/>
      <c r="EA40" s="295"/>
      <c r="EB40" s="295"/>
      <c r="EC40" s="295"/>
      <c r="ED40" s="295"/>
      <c r="EE40" s="295"/>
      <c r="EF40" s="295"/>
      <c r="EG40" s="295"/>
      <c r="EH40" s="295"/>
      <c r="EI40" s="295"/>
      <c r="EJ40" s="295"/>
      <c r="EK40" s="295"/>
      <c r="EL40" s="295"/>
      <c r="EM40" s="295"/>
      <c r="EN40" s="295"/>
      <c r="EO40" s="295"/>
      <c r="EP40" s="295"/>
      <c r="EQ40" s="295"/>
      <c r="ER40" s="295"/>
      <c r="ES40" s="295"/>
      <c r="ET40" s="295"/>
      <c r="EU40" s="295"/>
      <c r="EV40" s="295"/>
      <c r="EW40" s="295"/>
      <c r="EX40" s="295"/>
      <c r="EY40" s="295"/>
      <c r="EZ40" s="295"/>
      <c r="FA40" s="295"/>
      <c r="FB40" s="295"/>
      <c r="FC40" s="295"/>
      <c r="FD40" s="295"/>
      <c r="FE40" s="295"/>
      <c r="FF40" s="295"/>
      <c r="FG40" s="295"/>
      <c r="FH40" s="295"/>
      <c r="FI40" s="295"/>
      <c r="FJ40" s="295"/>
      <c r="FK40" s="295"/>
      <c r="FL40" s="295"/>
      <c r="FM40" s="295"/>
      <c r="FN40" s="295"/>
      <c r="FO40" s="295"/>
      <c r="FP40" s="295"/>
      <c r="FQ40" s="295"/>
      <c r="FR40" s="295"/>
      <c r="FS40" s="295"/>
      <c r="FT40" s="295"/>
      <c r="FU40" s="295"/>
      <c r="FV40" s="295"/>
      <c r="FW40" s="295"/>
      <c r="FX40" s="295"/>
      <c r="FY40" s="295"/>
      <c r="FZ40" s="295"/>
      <c r="GA40" s="295"/>
      <c r="GB40" s="295"/>
      <c r="GC40" s="295"/>
      <c r="GD40" s="295"/>
      <c r="GE40" s="295"/>
    </row>
    <row r="41" spans="1:187" ht="6" customHeight="1" hidden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</row>
    <row r="42" spans="1:187" ht="21" customHeight="1" hidden="1">
      <c r="A42" s="270" t="s">
        <v>106</v>
      </c>
      <c r="B42" s="270"/>
      <c r="C42" s="270"/>
      <c r="D42" s="270"/>
      <c r="E42" s="270"/>
      <c r="F42" s="270" t="s">
        <v>35</v>
      </c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88"/>
      <c r="DW42" s="275" t="s">
        <v>154</v>
      </c>
      <c r="DX42" s="287"/>
      <c r="DY42" s="287"/>
      <c r="DZ42" s="287"/>
      <c r="EA42" s="287"/>
      <c r="EB42" s="287"/>
      <c r="EC42" s="287"/>
      <c r="ED42" s="287"/>
      <c r="EE42" s="287"/>
      <c r="EF42" s="287"/>
      <c r="EG42" s="287"/>
      <c r="EH42" s="287"/>
      <c r="EI42" s="287"/>
      <c r="EJ42" s="287"/>
      <c r="EK42" s="287"/>
      <c r="EL42" s="287"/>
      <c r="EM42" s="287"/>
      <c r="EN42" s="287"/>
      <c r="EO42" s="287"/>
      <c r="EP42" s="287"/>
      <c r="EQ42" s="287"/>
      <c r="ER42" s="294"/>
      <c r="ES42" s="275" t="s">
        <v>109</v>
      </c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7"/>
    </row>
    <row r="43" spans="1:187" ht="12.75" hidden="1">
      <c r="A43" s="270">
        <v>1</v>
      </c>
      <c r="B43" s="270"/>
      <c r="C43" s="270"/>
      <c r="D43" s="270"/>
      <c r="E43" s="270"/>
      <c r="F43" s="332" t="s">
        <v>217</v>
      </c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3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3"/>
      <c r="CW43" s="333"/>
      <c r="CX43" s="333"/>
      <c r="CY43" s="333"/>
      <c r="CZ43" s="333"/>
      <c r="DA43" s="333"/>
      <c r="DB43" s="333"/>
      <c r="DC43" s="333"/>
      <c r="DD43" s="333"/>
      <c r="DE43" s="333"/>
      <c r="DF43" s="333"/>
      <c r="DG43" s="333"/>
      <c r="DH43" s="333"/>
      <c r="DI43" s="333"/>
      <c r="DJ43" s="333"/>
      <c r="DK43" s="333"/>
      <c r="DL43" s="333"/>
      <c r="DM43" s="333"/>
      <c r="DN43" s="333"/>
      <c r="DO43" s="333"/>
      <c r="DP43" s="333"/>
      <c r="DQ43" s="333"/>
      <c r="DR43" s="333"/>
      <c r="DS43" s="333"/>
      <c r="DT43" s="333"/>
      <c r="DU43" s="333"/>
      <c r="DV43" s="333"/>
      <c r="DW43" s="275">
        <v>141</v>
      </c>
      <c r="DX43" s="287"/>
      <c r="DY43" s="287"/>
      <c r="DZ43" s="287"/>
      <c r="EA43" s="287"/>
      <c r="EB43" s="287"/>
      <c r="EC43" s="287"/>
      <c r="ED43" s="287"/>
      <c r="EE43" s="287"/>
      <c r="EF43" s="287"/>
      <c r="EG43" s="287"/>
      <c r="EH43" s="287"/>
      <c r="EI43" s="287"/>
      <c r="EJ43" s="287"/>
      <c r="EK43" s="287"/>
      <c r="EL43" s="287"/>
      <c r="EM43" s="287"/>
      <c r="EN43" s="287"/>
      <c r="EO43" s="287"/>
      <c r="EP43" s="287"/>
      <c r="EQ43" s="287"/>
      <c r="ER43" s="294"/>
      <c r="ES43" s="246">
        <v>0</v>
      </c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  <c r="FF43" s="252"/>
      <c r="FG43" s="252"/>
      <c r="FH43" s="252"/>
      <c r="FI43" s="252"/>
      <c r="FJ43" s="252"/>
      <c r="FK43" s="252"/>
      <c r="FL43" s="252"/>
      <c r="FM43" s="252"/>
      <c r="FN43" s="252"/>
      <c r="FO43" s="252"/>
      <c r="FP43" s="252"/>
      <c r="FQ43" s="252"/>
      <c r="FR43" s="252"/>
      <c r="FS43" s="252"/>
      <c r="FT43" s="252"/>
      <c r="FU43" s="252"/>
      <c r="FV43" s="252"/>
      <c r="FW43" s="252"/>
      <c r="FX43" s="252"/>
      <c r="FY43" s="252"/>
      <c r="FZ43" s="252"/>
      <c r="GA43" s="252"/>
      <c r="GB43" s="252"/>
      <c r="GC43" s="252"/>
      <c r="GD43" s="252"/>
      <c r="GE43" s="254"/>
    </row>
    <row r="44" spans="1:187" ht="12.75" hidden="1">
      <c r="A44" s="270">
        <v>2</v>
      </c>
      <c r="B44" s="270"/>
      <c r="C44" s="270"/>
      <c r="D44" s="270"/>
      <c r="E44" s="270"/>
      <c r="F44" s="270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75"/>
      <c r="DX44" s="287"/>
      <c r="DY44" s="287"/>
      <c r="DZ44" s="287"/>
      <c r="EA44" s="287"/>
      <c r="EB44" s="287"/>
      <c r="EC44" s="287"/>
      <c r="ED44" s="287"/>
      <c r="EE44" s="287"/>
      <c r="EF44" s="287"/>
      <c r="EG44" s="287"/>
      <c r="EH44" s="287"/>
      <c r="EI44" s="287"/>
      <c r="EJ44" s="287"/>
      <c r="EK44" s="287"/>
      <c r="EL44" s="287"/>
      <c r="EM44" s="287"/>
      <c r="EN44" s="287"/>
      <c r="EO44" s="287"/>
      <c r="EP44" s="287"/>
      <c r="EQ44" s="287"/>
      <c r="ER44" s="294"/>
      <c r="ES44" s="246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  <c r="FF44" s="252"/>
      <c r="FG44" s="252"/>
      <c r="FH44" s="252"/>
      <c r="FI44" s="252"/>
      <c r="FJ44" s="252"/>
      <c r="FK44" s="252"/>
      <c r="FL44" s="252"/>
      <c r="FM44" s="252"/>
      <c r="FN44" s="252"/>
      <c r="FO44" s="252"/>
      <c r="FP44" s="252"/>
      <c r="FQ44" s="252"/>
      <c r="FR44" s="252"/>
      <c r="FS44" s="252"/>
      <c r="FT44" s="252"/>
      <c r="FU44" s="252"/>
      <c r="FV44" s="252"/>
      <c r="FW44" s="252"/>
      <c r="FX44" s="252"/>
      <c r="FY44" s="252"/>
      <c r="FZ44" s="252"/>
      <c r="GA44" s="252"/>
      <c r="GB44" s="252"/>
      <c r="GC44" s="252"/>
      <c r="GD44" s="252"/>
      <c r="GE44" s="254"/>
    </row>
    <row r="45" spans="1:187" ht="11.25" customHeight="1" hidden="1">
      <c r="A45" s="291" t="s">
        <v>18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  <c r="EO45" s="292"/>
      <c r="EP45" s="292"/>
      <c r="EQ45" s="292"/>
      <c r="ER45" s="293"/>
      <c r="ES45" s="246">
        <f>ES43</f>
        <v>0</v>
      </c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  <c r="FF45" s="252"/>
      <c r="FG45" s="252"/>
      <c r="FH45" s="252"/>
      <c r="FI45" s="252"/>
      <c r="FJ45" s="252"/>
      <c r="FK45" s="252"/>
      <c r="FL45" s="252"/>
      <c r="FM45" s="252"/>
      <c r="FN45" s="252"/>
      <c r="FO45" s="252"/>
      <c r="FP45" s="252"/>
      <c r="FQ45" s="252"/>
      <c r="FR45" s="252"/>
      <c r="FS45" s="252"/>
      <c r="FT45" s="252"/>
      <c r="FU45" s="252"/>
      <c r="FV45" s="252"/>
      <c r="FW45" s="252"/>
      <c r="FX45" s="252"/>
      <c r="FY45" s="252"/>
      <c r="FZ45" s="252"/>
      <c r="GA45" s="252"/>
      <c r="GB45" s="252"/>
      <c r="GC45" s="252"/>
      <c r="GD45" s="252"/>
      <c r="GE45" s="254"/>
    </row>
    <row r="46" spans="1:187" ht="13.5" customHeight="1" hidden="1">
      <c r="A46" s="289" t="s">
        <v>143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0"/>
      <c r="DO46" s="290"/>
      <c r="DP46" s="290"/>
      <c r="DQ46" s="290"/>
      <c r="DR46" s="290"/>
      <c r="DS46" s="290"/>
      <c r="DT46" s="290"/>
      <c r="DU46" s="290"/>
      <c r="DV46" s="290"/>
      <c r="DW46" s="290"/>
      <c r="DX46" s="290"/>
      <c r="DY46" s="290"/>
      <c r="DZ46" s="290"/>
      <c r="EA46" s="290"/>
      <c r="EB46" s="290"/>
      <c r="EC46" s="290"/>
      <c r="ED46" s="290"/>
      <c r="EE46" s="290"/>
      <c r="EF46" s="290"/>
      <c r="EG46" s="290"/>
      <c r="EH46" s="290"/>
      <c r="EI46" s="290"/>
      <c r="EJ46" s="290"/>
      <c r="EK46" s="290"/>
      <c r="EL46" s="290"/>
      <c r="EM46" s="290"/>
      <c r="EN46" s="290"/>
      <c r="EO46" s="290"/>
      <c r="EP46" s="290"/>
      <c r="EQ46" s="290"/>
      <c r="ER46" s="290"/>
      <c r="ES46" s="290"/>
      <c r="ET46" s="290"/>
      <c r="EU46" s="290"/>
      <c r="EV46" s="290"/>
      <c r="EW46" s="290"/>
      <c r="EX46" s="290"/>
      <c r="EY46" s="290"/>
      <c r="EZ46" s="290"/>
      <c r="FA46" s="290"/>
      <c r="FB46" s="290"/>
      <c r="FC46" s="290"/>
      <c r="FD46" s="290"/>
      <c r="FE46" s="290"/>
      <c r="FF46" s="290"/>
      <c r="FG46" s="290"/>
      <c r="FH46" s="290"/>
      <c r="FI46" s="290"/>
      <c r="FJ46" s="290"/>
      <c r="FK46" s="290"/>
      <c r="FL46" s="290"/>
      <c r="FM46" s="290"/>
      <c r="FN46" s="290"/>
      <c r="FO46" s="290"/>
      <c r="FP46" s="290"/>
      <c r="FQ46" s="290"/>
      <c r="FR46" s="290"/>
      <c r="FS46" s="290"/>
      <c r="FT46" s="290"/>
      <c r="FU46" s="290"/>
      <c r="FV46" s="290"/>
      <c r="FW46" s="290"/>
      <c r="FX46" s="290"/>
      <c r="FY46" s="290"/>
      <c r="FZ46" s="290"/>
      <c r="GA46" s="290"/>
      <c r="GB46" s="290"/>
      <c r="GC46" s="290"/>
      <c r="GD46" s="290"/>
      <c r="GE46" s="290"/>
    </row>
    <row r="47" spans="1:187" ht="11.25" hidden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</row>
    <row r="48" spans="1:187" ht="11.25" customHeight="1" hidden="1">
      <c r="A48" s="307" t="s">
        <v>144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307"/>
      <c r="EN48" s="307"/>
      <c r="EO48" s="307"/>
      <c r="EP48" s="307"/>
      <c r="EQ48" s="307"/>
      <c r="ER48" s="307"/>
      <c r="ES48" s="307"/>
      <c r="ET48" s="307"/>
      <c r="EU48" s="307"/>
      <c r="EV48" s="307"/>
      <c r="EW48" s="307"/>
      <c r="EX48" s="307"/>
      <c r="EY48" s="307"/>
      <c r="EZ48" s="307"/>
      <c r="FA48" s="307"/>
      <c r="FB48" s="307"/>
      <c r="FC48" s="307"/>
      <c r="FD48" s="307"/>
      <c r="FE48" s="307"/>
      <c r="FF48" s="307"/>
      <c r="FG48" s="307"/>
      <c r="FH48" s="307"/>
      <c r="FI48" s="307"/>
      <c r="FJ48" s="307"/>
      <c r="FK48" s="307"/>
      <c r="FL48" s="307"/>
      <c r="FM48" s="307"/>
      <c r="FN48" s="307"/>
      <c r="FO48" s="307"/>
      <c r="FP48" s="307"/>
      <c r="FQ48" s="307"/>
      <c r="FR48" s="307"/>
      <c r="FS48" s="307"/>
      <c r="FT48" s="307"/>
      <c r="FU48" s="307"/>
      <c r="FV48" s="307"/>
      <c r="FW48" s="307"/>
      <c r="FX48" s="307"/>
      <c r="FY48" s="307"/>
      <c r="FZ48" s="307"/>
      <c r="GA48" s="307"/>
      <c r="GB48" s="307"/>
      <c r="GC48" s="307"/>
      <c r="GD48" s="307"/>
      <c r="GE48" s="307"/>
    </row>
    <row r="49" spans="1:187" ht="11.25" customHeight="1" hidden="1">
      <c r="A49" s="306" t="s">
        <v>112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6"/>
      <c r="EK49" s="306"/>
      <c r="EL49" s="306"/>
      <c r="EM49" s="306"/>
      <c r="EN49" s="306"/>
      <c r="EO49" s="306"/>
      <c r="EP49" s="306"/>
      <c r="EQ49" s="306"/>
      <c r="ER49" s="306"/>
      <c r="ES49" s="306"/>
      <c r="ET49" s="306"/>
      <c r="EU49" s="306"/>
      <c r="EV49" s="306"/>
      <c r="EW49" s="306"/>
      <c r="EX49" s="306"/>
      <c r="EY49" s="306"/>
      <c r="EZ49" s="306"/>
      <c r="FA49" s="306"/>
      <c r="FB49" s="306"/>
      <c r="FC49" s="306"/>
      <c r="FD49" s="306"/>
      <c r="FE49" s="306"/>
      <c r="FF49" s="306"/>
      <c r="FG49" s="306"/>
      <c r="FH49" s="306"/>
      <c r="FI49" s="306"/>
      <c r="FJ49" s="306"/>
      <c r="FK49" s="306"/>
      <c r="FL49" s="306"/>
      <c r="FM49" s="306"/>
      <c r="FN49" s="306"/>
      <c r="FO49" s="306"/>
      <c r="FP49" s="306"/>
      <c r="FQ49" s="306"/>
      <c r="FR49" s="306"/>
      <c r="FS49" s="306"/>
      <c r="FT49" s="306"/>
      <c r="FU49" s="306"/>
      <c r="FV49" s="306"/>
      <c r="FW49" s="306"/>
      <c r="FX49" s="306"/>
      <c r="FY49" s="306"/>
      <c r="FZ49" s="306"/>
      <c r="GA49" s="306"/>
      <c r="GB49" s="306"/>
      <c r="GC49" s="306"/>
      <c r="GD49" s="306"/>
      <c r="GE49" s="306"/>
    </row>
    <row r="50" spans="1:187" ht="5.25" customHeight="1" hidden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</row>
    <row r="51" spans="1:187" ht="23.25" customHeight="1" hidden="1">
      <c r="A51" s="270" t="s">
        <v>106</v>
      </c>
      <c r="B51" s="270"/>
      <c r="C51" s="270"/>
      <c r="D51" s="270"/>
      <c r="E51" s="270"/>
      <c r="F51" s="275" t="s">
        <v>35</v>
      </c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7"/>
      <c r="ES51" s="275" t="s">
        <v>109</v>
      </c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276"/>
      <c r="FG51" s="276"/>
      <c r="FH51" s="276"/>
      <c r="FI51" s="276"/>
      <c r="FJ51" s="276"/>
      <c r="FK51" s="276"/>
      <c r="FL51" s="276"/>
      <c r="FM51" s="276"/>
      <c r="FN51" s="276"/>
      <c r="FO51" s="276"/>
      <c r="FP51" s="276"/>
      <c r="FQ51" s="276"/>
      <c r="FR51" s="276"/>
      <c r="FS51" s="276"/>
      <c r="FT51" s="276"/>
      <c r="FU51" s="276"/>
      <c r="FV51" s="276"/>
      <c r="FW51" s="276"/>
      <c r="FX51" s="276"/>
      <c r="FY51" s="276"/>
      <c r="FZ51" s="276"/>
      <c r="GA51" s="276"/>
      <c r="GB51" s="276"/>
      <c r="GC51" s="276"/>
      <c r="GD51" s="276"/>
      <c r="GE51" s="277"/>
    </row>
    <row r="52" spans="1:187" ht="11.25" hidden="1">
      <c r="A52" s="270">
        <v>1</v>
      </c>
      <c r="B52" s="270"/>
      <c r="C52" s="270"/>
      <c r="D52" s="270"/>
      <c r="E52" s="270"/>
      <c r="F52" s="291" t="s">
        <v>216</v>
      </c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  <c r="EO52" s="292"/>
      <c r="EP52" s="292"/>
      <c r="EQ52" s="292"/>
      <c r="ER52" s="293"/>
      <c r="ES52" s="246">
        <v>0</v>
      </c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  <c r="FF52" s="252"/>
      <c r="FG52" s="252"/>
      <c r="FH52" s="252"/>
      <c r="FI52" s="252"/>
      <c r="FJ52" s="252"/>
      <c r="FK52" s="252"/>
      <c r="FL52" s="252"/>
      <c r="FM52" s="252"/>
      <c r="FN52" s="252"/>
      <c r="FO52" s="252"/>
      <c r="FP52" s="252"/>
      <c r="FQ52" s="252"/>
      <c r="FR52" s="252"/>
      <c r="FS52" s="252"/>
      <c r="FT52" s="252"/>
      <c r="FU52" s="252"/>
      <c r="FV52" s="252"/>
      <c r="FW52" s="252"/>
      <c r="FX52" s="252"/>
      <c r="FY52" s="252"/>
      <c r="FZ52" s="252"/>
      <c r="GA52" s="252"/>
      <c r="GB52" s="252"/>
      <c r="GC52" s="252"/>
      <c r="GD52" s="252"/>
      <c r="GE52" s="254"/>
    </row>
    <row r="53" spans="1:187" ht="11.25" hidden="1">
      <c r="A53" s="270">
        <v>2</v>
      </c>
      <c r="B53" s="270"/>
      <c r="C53" s="270"/>
      <c r="D53" s="270"/>
      <c r="E53" s="270"/>
      <c r="F53" s="275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76"/>
      <c r="DV53" s="276"/>
      <c r="DW53" s="276"/>
      <c r="DX53" s="276"/>
      <c r="DY53" s="276"/>
      <c r="DZ53" s="276"/>
      <c r="EA53" s="276"/>
      <c r="EB53" s="276"/>
      <c r="EC53" s="276"/>
      <c r="ED53" s="276"/>
      <c r="EE53" s="276"/>
      <c r="EF53" s="276"/>
      <c r="EG53" s="276"/>
      <c r="EH53" s="276"/>
      <c r="EI53" s="276"/>
      <c r="EJ53" s="276"/>
      <c r="EK53" s="276"/>
      <c r="EL53" s="276"/>
      <c r="EM53" s="276"/>
      <c r="EN53" s="276"/>
      <c r="EO53" s="276"/>
      <c r="EP53" s="276"/>
      <c r="EQ53" s="276"/>
      <c r="ER53" s="277"/>
      <c r="ES53" s="246"/>
      <c r="ET53" s="252"/>
      <c r="EU53" s="252"/>
      <c r="EV53" s="252"/>
      <c r="EW53" s="252"/>
      <c r="EX53" s="252"/>
      <c r="EY53" s="252"/>
      <c r="EZ53" s="252"/>
      <c r="FA53" s="252"/>
      <c r="FB53" s="252"/>
      <c r="FC53" s="252"/>
      <c r="FD53" s="252"/>
      <c r="FE53" s="252"/>
      <c r="FF53" s="252"/>
      <c r="FG53" s="252"/>
      <c r="FH53" s="252"/>
      <c r="FI53" s="252"/>
      <c r="FJ53" s="252"/>
      <c r="FK53" s="252"/>
      <c r="FL53" s="252"/>
      <c r="FM53" s="252"/>
      <c r="FN53" s="252"/>
      <c r="FO53" s="252"/>
      <c r="FP53" s="252"/>
      <c r="FQ53" s="252"/>
      <c r="FR53" s="252"/>
      <c r="FS53" s="252"/>
      <c r="FT53" s="252"/>
      <c r="FU53" s="252"/>
      <c r="FV53" s="252"/>
      <c r="FW53" s="252"/>
      <c r="FX53" s="252"/>
      <c r="FY53" s="252"/>
      <c r="FZ53" s="252"/>
      <c r="GA53" s="252"/>
      <c r="GB53" s="252"/>
      <c r="GC53" s="252"/>
      <c r="GD53" s="252"/>
      <c r="GE53" s="254"/>
    </row>
    <row r="54" spans="1:187" ht="11.25" customHeight="1" hidden="1">
      <c r="A54" s="291" t="s">
        <v>18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  <c r="EO54" s="292"/>
      <c r="EP54" s="292"/>
      <c r="EQ54" s="292"/>
      <c r="ER54" s="293"/>
      <c r="ES54" s="246">
        <f>ES52</f>
        <v>0</v>
      </c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  <c r="FF54" s="252"/>
      <c r="FG54" s="252"/>
      <c r="FH54" s="252"/>
      <c r="FI54" s="252"/>
      <c r="FJ54" s="252"/>
      <c r="FK54" s="252"/>
      <c r="FL54" s="252"/>
      <c r="FM54" s="252"/>
      <c r="FN54" s="252"/>
      <c r="FO54" s="252"/>
      <c r="FP54" s="252"/>
      <c r="FQ54" s="252"/>
      <c r="FR54" s="252"/>
      <c r="FS54" s="252"/>
      <c r="FT54" s="252"/>
      <c r="FU54" s="252"/>
      <c r="FV54" s="252"/>
      <c r="FW54" s="252"/>
      <c r="FX54" s="252"/>
      <c r="FY54" s="252"/>
      <c r="FZ54" s="252"/>
      <c r="GA54" s="252"/>
      <c r="GB54" s="252"/>
      <c r="GC54" s="252"/>
      <c r="GD54" s="252"/>
      <c r="GE54" s="254"/>
    </row>
    <row r="55" spans="1:187" ht="11.25" hidden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</row>
    <row r="56" spans="1:187" ht="11.25" customHeight="1" hidden="1">
      <c r="A56" s="306" t="s">
        <v>113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6"/>
      <c r="CN56" s="306"/>
      <c r="CO56" s="306"/>
      <c r="CP56" s="306"/>
      <c r="CQ56" s="306"/>
      <c r="CR56" s="306"/>
      <c r="CS56" s="306"/>
      <c r="CT56" s="306"/>
      <c r="CU56" s="306"/>
      <c r="CV56" s="306"/>
      <c r="CW56" s="306"/>
      <c r="CX56" s="306"/>
      <c r="CY56" s="306"/>
      <c r="CZ56" s="306"/>
      <c r="DA56" s="306"/>
      <c r="DB56" s="306"/>
      <c r="DC56" s="306"/>
      <c r="DD56" s="306"/>
      <c r="DE56" s="306"/>
      <c r="DF56" s="306"/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306"/>
      <c r="EF56" s="306"/>
      <c r="EG56" s="306"/>
      <c r="EH56" s="306"/>
      <c r="EI56" s="306"/>
      <c r="EJ56" s="306"/>
      <c r="EK56" s="306"/>
      <c r="EL56" s="306"/>
      <c r="EM56" s="306"/>
      <c r="EN56" s="306"/>
      <c r="EO56" s="306"/>
      <c r="EP56" s="306"/>
      <c r="EQ56" s="306"/>
      <c r="ER56" s="306"/>
      <c r="ES56" s="306"/>
      <c r="ET56" s="306"/>
      <c r="EU56" s="306"/>
      <c r="EV56" s="306"/>
      <c r="EW56" s="306"/>
      <c r="EX56" s="306"/>
      <c r="EY56" s="306"/>
      <c r="EZ56" s="306"/>
      <c r="FA56" s="306"/>
      <c r="FB56" s="306"/>
      <c r="FC56" s="306"/>
      <c r="FD56" s="306"/>
      <c r="FE56" s="306"/>
      <c r="FF56" s="306"/>
      <c r="FG56" s="306"/>
      <c r="FH56" s="306"/>
      <c r="FI56" s="306"/>
      <c r="FJ56" s="306"/>
      <c r="FK56" s="306"/>
      <c r="FL56" s="306"/>
      <c r="FM56" s="306"/>
      <c r="FN56" s="306"/>
      <c r="FO56" s="306"/>
      <c r="FP56" s="306"/>
      <c r="FQ56" s="306"/>
      <c r="FR56" s="306"/>
      <c r="FS56" s="306"/>
      <c r="FT56" s="306"/>
      <c r="FU56" s="306"/>
      <c r="FV56" s="306"/>
      <c r="FW56" s="306"/>
      <c r="FX56" s="306"/>
      <c r="FY56" s="306"/>
      <c r="FZ56" s="306"/>
      <c r="GA56" s="306"/>
      <c r="GB56" s="306"/>
      <c r="GC56" s="306"/>
      <c r="GD56" s="306"/>
      <c r="GE56" s="306"/>
    </row>
    <row r="57" spans="1:187" ht="7.5" customHeight="1" hidden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</row>
    <row r="58" spans="1:187" ht="26.25" customHeight="1" hidden="1">
      <c r="A58" s="270" t="s">
        <v>106</v>
      </c>
      <c r="B58" s="270"/>
      <c r="C58" s="270"/>
      <c r="D58" s="270"/>
      <c r="E58" s="270"/>
      <c r="F58" s="275" t="s">
        <v>35</v>
      </c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7"/>
      <c r="ES58" s="275" t="s">
        <v>109</v>
      </c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276"/>
      <c r="FI58" s="276"/>
      <c r="FJ58" s="276"/>
      <c r="FK58" s="276"/>
      <c r="FL58" s="276"/>
      <c r="FM58" s="276"/>
      <c r="FN58" s="276"/>
      <c r="FO58" s="276"/>
      <c r="FP58" s="276"/>
      <c r="FQ58" s="276"/>
      <c r="FR58" s="276"/>
      <c r="FS58" s="276"/>
      <c r="FT58" s="276"/>
      <c r="FU58" s="276"/>
      <c r="FV58" s="276"/>
      <c r="FW58" s="276"/>
      <c r="FX58" s="276"/>
      <c r="FY58" s="276"/>
      <c r="FZ58" s="276"/>
      <c r="GA58" s="276"/>
      <c r="GB58" s="276"/>
      <c r="GC58" s="276"/>
      <c r="GD58" s="276"/>
      <c r="GE58" s="277"/>
    </row>
    <row r="59" spans="1:187" ht="11.25" hidden="1">
      <c r="A59" s="270">
        <v>1</v>
      </c>
      <c r="B59" s="270"/>
      <c r="C59" s="270"/>
      <c r="D59" s="270"/>
      <c r="E59" s="270"/>
      <c r="F59" s="275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7"/>
      <c r="ES59" s="275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6"/>
      <c r="FH59" s="276"/>
      <c r="FI59" s="276"/>
      <c r="FJ59" s="276"/>
      <c r="FK59" s="276"/>
      <c r="FL59" s="276"/>
      <c r="FM59" s="276"/>
      <c r="FN59" s="276"/>
      <c r="FO59" s="276"/>
      <c r="FP59" s="276"/>
      <c r="FQ59" s="276"/>
      <c r="FR59" s="276"/>
      <c r="FS59" s="276"/>
      <c r="FT59" s="276"/>
      <c r="FU59" s="276"/>
      <c r="FV59" s="276"/>
      <c r="FW59" s="276"/>
      <c r="FX59" s="276"/>
      <c r="FY59" s="276"/>
      <c r="FZ59" s="276"/>
      <c r="GA59" s="276"/>
      <c r="GB59" s="276"/>
      <c r="GC59" s="276"/>
      <c r="GD59" s="276"/>
      <c r="GE59" s="277"/>
    </row>
    <row r="60" spans="1:187" ht="11.25" hidden="1">
      <c r="A60" s="270">
        <v>2</v>
      </c>
      <c r="B60" s="270"/>
      <c r="C60" s="270"/>
      <c r="D60" s="270"/>
      <c r="E60" s="270"/>
      <c r="F60" s="275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7"/>
      <c r="ES60" s="275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276"/>
      <c r="FG60" s="276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7"/>
    </row>
    <row r="61" spans="1:187" ht="11.25" customHeight="1" hidden="1">
      <c r="A61" s="291" t="s">
        <v>18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  <c r="EO61" s="292"/>
      <c r="EP61" s="292"/>
      <c r="EQ61" s="292"/>
      <c r="ER61" s="293"/>
      <c r="ES61" s="275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7"/>
    </row>
    <row r="62" spans="1:187" ht="11.25" hidden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</row>
    <row r="63" spans="1:187" ht="11.25" customHeight="1" hidden="1">
      <c r="A63" s="306" t="s">
        <v>114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306"/>
      <c r="CE63" s="306"/>
      <c r="CF63" s="306"/>
      <c r="CG63" s="306"/>
      <c r="CH63" s="306"/>
      <c r="CI63" s="306"/>
      <c r="CJ63" s="306"/>
      <c r="CK63" s="306"/>
      <c r="CL63" s="306"/>
      <c r="CM63" s="306"/>
      <c r="CN63" s="306"/>
      <c r="CO63" s="306"/>
      <c r="CP63" s="306"/>
      <c r="CQ63" s="306"/>
      <c r="CR63" s="306"/>
      <c r="CS63" s="306"/>
      <c r="CT63" s="306"/>
      <c r="CU63" s="306"/>
      <c r="CV63" s="306"/>
      <c r="CW63" s="306"/>
      <c r="CX63" s="306"/>
      <c r="CY63" s="306"/>
      <c r="CZ63" s="306"/>
      <c r="DA63" s="306"/>
      <c r="DB63" s="306"/>
      <c r="DC63" s="306"/>
      <c r="DD63" s="306"/>
      <c r="DE63" s="306"/>
      <c r="DF63" s="306"/>
      <c r="DG63" s="306"/>
      <c r="DH63" s="306"/>
      <c r="DI63" s="306"/>
      <c r="DJ63" s="306"/>
      <c r="DK63" s="306"/>
      <c r="DL63" s="306"/>
      <c r="DM63" s="306"/>
      <c r="DN63" s="306"/>
      <c r="DO63" s="306"/>
      <c r="DP63" s="306"/>
      <c r="DQ63" s="306"/>
      <c r="DR63" s="306"/>
      <c r="DS63" s="306"/>
      <c r="DT63" s="306"/>
      <c r="DU63" s="306"/>
      <c r="DV63" s="306"/>
      <c r="DW63" s="306"/>
      <c r="DX63" s="306"/>
      <c r="DY63" s="306"/>
      <c r="DZ63" s="306"/>
      <c r="EA63" s="306"/>
      <c r="EB63" s="306"/>
      <c r="EC63" s="306"/>
      <c r="ED63" s="306"/>
      <c r="EE63" s="306"/>
      <c r="EF63" s="306"/>
      <c r="EG63" s="306"/>
      <c r="EH63" s="306"/>
      <c r="EI63" s="306"/>
      <c r="EJ63" s="306"/>
      <c r="EK63" s="306"/>
      <c r="EL63" s="306"/>
      <c r="EM63" s="306"/>
      <c r="EN63" s="306"/>
      <c r="EO63" s="306"/>
      <c r="EP63" s="306"/>
      <c r="EQ63" s="306"/>
      <c r="ER63" s="306"/>
      <c r="ES63" s="306"/>
      <c r="ET63" s="306"/>
      <c r="EU63" s="306"/>
      <c r="EV63" s="306"/>
      <c r="EW63" s="306"/>
      <c r="EX63" s="306"/>
      <c r="EY63" s="306"/>
      <c r="EZ63" s="306"/>
      <c r="FA63" s="306"/>
      <c r="FB63" s="306"/>
      <c r="FC63" s="306"/>
      <c r="FD63" s="306"/>
      <c r="FE63" s="306"/>
      <c r="FF63" s="306"/>
      <c r="FG63" s="306"/>
      <c r="FH63" s="306"/>
      <c r="FI63" s="306"/>
      <c r="FJ63" s="306"/>
      <c r="FK63" s="306"/>
      <c r="FL63" s="306"/>
      <c r="FM63" s="306"/>
      <c r="FN63" s="306"/>
      <c r="FO63" s="306"/>
      <c r="FP63" s="306"/>
      <c r="FQ63" s="306"/>
      <c r="FR63" s="306"/>
      <c r="FS63" s="306"/>
      <c r="FT63" s="306"/>
      <c r="FU63" s="306"/>
      <c r="FV63" s="306"/>
      <c r="FW63" s="306"/>
      <c r="FX63" s="306"/>
      <c r="FY63" s="306"/>
      <c r="FZ63" s="306"/>
      <c r="GA63" s="306"/>
      <c r="GB63" s="306"/>
      <c r="GC63" s="306"/>
      <c r="GD63" s="306"/>
      <c r="GE63" s="306"/>
    </row>
    <row r="64" spans="1:187" ht="4.5" customHeight="1" hidden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</row>
    <row r="65" spans="1:187" ht="21" customHeight="1" hidden="1">
      <c r="A65" s="270" t="s">
        <v>106</v>
      </c>
      <c r="B65" s="270"/>
      <c r="C65" s="270"/>
      <c r="D65" s="270"/>
      <c r="E65" s="270"/>
      <c r="F65" s="275" t="s">
        <v>35</v>
      </c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276"/>
      <c r="CT65" s="276"/>
      <c r="CU65" s="276"/>
      <c r="CV65" s="276"/>
      <c r="CW65" s="276"/>
      <c r="CX65" s="276"/>
      <c r="CY65" s="276"/>
      <c r="CZ65" s="276"/>
      <c r="DA65" s="276"/>
      <c r="DB65" s="276"/>
      <c r="DC65" s="276"/>
      <c r="DD65" s="276"/>
      <c r="DE65" s="276"/>
      <c r="DF65" s="276"/>
      <c r="DG65" s="276"/>
      <c r="DH65" s="276"/>
      <c r="DI65" s="276"/>
      <c r="DJ65" s="276"/>
      <c r="DK65" s="276"/>
      <c r="DL65" s="276"/>
      <c r="DM65" s="276"/>
      <c r="DN65" s="276"/>
      <c r="DO65" s="276"/>
      <c r="DP65" s="276"/>
      <c r="DQ65" s="276"/>
      <c r="DR65" s="276"/>
      <c r="DS65" s="276"/>
      <c r="DT65" s="276"/>
      <c r="DU65" s="276"/>
      <c r="DV65" s="276"/>
      <c r="DW65" s="276"/>
      <c r="DX65" s="276"/>
      <c r="DY65" s="276"/>
      <c r="DZ65" s="276"/>
      <c r="EA65" s="276"/>
      <c r="EB65" s="276"/>
      <c r="EC65" s="276"/>
      <c r="ED65" s="276"/>
      <c r="EE65" s="276"/>
      <c r="EF65" s="276"/>
      <c r="EG65" s="276"/>
      <c r="EH65" s="276"/>
      <c r="EI65" s="276"/>
      <c r="EJ65" s="276"/>
      <c r="EK65" s="276"/>
      <c r="EL65" s="276"/>
      <c r="EM65" s="276"/>
      <c r="EN65" s="276"/>
      <c r="EO65" s="276"/>
      <c r="EP65" s="276"/>
      <c r="EQ65" s="276"/>
      <c r="ER65" s="277"/>
      <c r="ES65" s="275" t="s">
        <v>109</v>
      </c>
      <c r="ET65" s="276"/>
      <c r="EU65" s="276"/>
      <c r="EV65" s="276"/>
      <c r="EW65" s="276"/>
      <c r="EX65" s="276"/>
      <c r="EY65" s="276"/>
      <c r="EZ65" s="276"/>
      <c r="FA65" s="276"/>
      <c r="FB65" s="276"/>
      <c r="FC65" s="276"/>
      <c r="FD65" s="276"/>
      <c r="FE65" s="276"/>
      <c r="FF65" s="276"/>
      <c r="FG65" s="276"/>
      <c r="FH65" s="276"/>
      <c r="FI65" s="276"/>
      <c r="FJ65" s="276"/>
      <c r="FK65" s="276"/>
      <c r="FL65" s="276"/>
      <c r="FM65" s="276"/>
      <c r="FN65" s="276"/>
      <c r="FO65" s="276"/>
      <c r="FP65" s="276"/>
      <c r="FQ65" s="276"/>
      <c r="FR65" s="276"/>
      <c r="FS65" s="276"/>
      <c r="FT65" s="276"/>
      <c r="FU65" s="276"/>
      <c r="FV65" s="276"/>
      <c r="FW65" s="276"/>
      <c r="FX65" s="276"/>
      <c r="FY65" s="276"/>
      <c r="FZ65" s="276"/>
      <c r="GA65" s="276"/>
      <c r="GB65" s="276"/>
      <c r="GC65" s="276"/>
      <c r="GD65" s="276"/>
      <c r="GE65" s="277"/>
    </row>
    <row r="66" spans="1:187" ht="11.25" hidden="1">
      <c r="A66" s="270">
        <v>1</v>
      </c>
      <c r="B66" s="270"/>
      <c r="C66" s="270"/>
      <c r="D66" s="270"/>
      <c r="E66" s="270"/>
      <c r="F66" s="275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7"/>
      <c r="ES66" s="275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  <c r="FR66" s="276"/>
      <c r="FS66" s="276"/>
      <c r="FT66" s="276"/>
      <c r="FU66" s="276"/>
      <c r="FV66" s="276"/>
      <c r="FW66" s="276"/>
      <c r="FX66" s="276"/>
      <c r="FY66" s="276"/>
      <c r="FZ66" s="276"/>
      <c r="GA66" s="276"/>
      <c r="GB66" s="276"/>
      <c r="GC66" s="276"/>
      <c r="GD66" s="276"/>
      <c r="GE66" s="277"/>
    </row>
    <row r="67" spans="1:187" ht="11.25" hidden="1">
      <c r="A67" s="270">
        <v>2</v>
      </c>
      <c r="B67" s="270"/>
      <c r="C67" s="270"/>
      <c r="D67" s="270"/>
      <c r="E67" s="270"/>
      <c r="F67" s="275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R67" s="276"/>
      <c r="CS67" s="276"/>
      <c r="CT67" s="276"/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F67" s="276"/>
      <c r="DG67" s="276"/>
      <c r="DH67" s="276"/>
      <c r="DI67" s="276"/>
      <c r="DJ67" s="276"/>
      <c r="DK67" s="276"/>
      <c r="DL67" s="276"/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B67" s="276"/>
      <c r="EC67" s="276"/>
      <c r="ED67" s="276"/>
      <c r="EE67" s="276"/>
      <c r="EF67" s="276"/>
      <c r="EG67" s="276"/>
      <c r="EH67" s="276"/>
      <c r="EI67" s="276"/>
      <c r="EJ67" s="276"/>
      <c r="EK67" s="276"/>
      <c r="EL67" s="276"/>
      <c r="EM67" s="276"/>
      <c r="EN67" s="276"/>
      <c r="EO67" s="276"/>
      <c r="EP67" s="276"/>
      <c r="EQ67" s="276"/>
      <c r="ER67" s="277"/>
      <c r="ES67" s="275"/>
      <c r="ET67" s="276"/>
      <c r="EU67" s="276"/>
      <c r="EV67" s="276"/>
      <c r="EW67" s="276"/>
      <c r="EX67" s="276"/>
      <c r="EY67" s="276"/>
      <c r="EZ67" s="276"/>
      <c r="FA67" s="276"/>
      <c r="FB67" s="276"/>
      <c r="FC67" s="276"/>
      <c r="FD67" s="276"/>
      <c r="FE67" s="276"/>
      <c r="FF67" s="276"/>
      <c r="FG67" s="276"/>
      <c r="FH67" s="276"/>
      <c r="FI67" s="276"/>
      <c r="FJ67" s="276"/>
      <c r="FK67" s="276"/>
      <c r="FL67" s="276"/>
      <c r="FM67" s="276"/>
      <c r="FN67" s="276"/>
      <c r="FO67" s="276"/>
      <c r="FP67" s="276"/>
      <c r="FQ67" s="276"/>
      <c r="FR67" s="276"/>
      <c r="FS67" s="276"/>
      <c r="FT67" s="276"/>
      <c r="FU67" s="276"/>
      <c r="FV67" s="276"/>
      <c r="FW67" s="276"/>
      <c r="FX67" s="276"/>
      <c r="FY67" s="276"/>
      <c r="FZ67" s="276"/>
      <c r="GA67" s="276"/>
      <c r="GB67" s="276"/>
      <c r="GC67" s="276"/>
      <c r="GD67" s="276"/>
      <c r="GE67" s="277"/>
    </row>
    <row r="68" spans="1:187" ht="11.25" customHeight="1" hidden="1">
      <c r="A68" s="291" t="s">
        <v>18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  <c r="EO68" s="292"/>
      <c r="EP68" s="292"/>
      <c r="EQ68" s="292"/>
      <c r="ER68" s="293"/>
      <c r="ES68" s="275"/>
      <c r="ET68" s="276"/>
      <c r="EU68" s="276"/>
      <c r="EV68" s="276"/>
      <c r="EW68" s="276"/>
      <c r="EX68" s="276"/>
      <c r="EY68" s="276"/>
      <c r="EZ68" s="276"/>
      <c r="FA68" s="276"/>
      <c r="FB68" s="276"/>
      <c r="FC68" s="276"/>
      <c r="FD68" s="276"/>
      <c r="FE68" s="276"/>
      <c r="FF68" s="276"/>
      <c r="FG68" s="276"/>
      <c r="FH68" s="276"/>
      <c r="FI68" s="276"/>
      <c r="FJ68" s="276"/>
      <c r="FK68" s="276"/>
      <c r="FL68" s="276"/>
      <c r="FM68" s="276"/>
      <c r="FN68" s="276"/>
      <c r="FO68" s="276"/>
      <c r="FP68" s="276"/>
      <c r="FQ68" s="276"/>
      <c r="FR68" s="276"/>
      <c r="FS68" s="276"/>
      <c r="FT68" s="276"/>
      <c r="FU68" s="276"/>
      <c r="FV68" s="276"/>
      <c r="FW68" s="276"/>
      <c r="FX68" s="276"/>
      <c r="FY68" s="276"/>
      <c r="FZ68" s="276"/>
      <c r="GA68" s="276"/>
      <c r="GB68" s="276"/>
      <c r="GC68" s="276"/>
      <c r="GD68" s="276"/>
      <c r="GE68" s="277"/>
    </row>
    <row r="69" spans="1:187" ht="11.25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</row>
    <row r="70" spans="1:187" ht="11.25" customHeight="1" hidden="1">
      <c r="A70" s="306" t="s">
        <v>115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  <c r="BV70" s="306"/>
      <c r="BW70" s="306"/>
      <c r="BX70" s="306"/>
      <c r="BY70" s="306"/>
      <c r="BZ70" s="306"/>
      <c r="CA70" s="306"/>
      <c r="CB70" s="306"/>
      <c r="CC70" s="306"/>
      <c r="CD70" s="306"/>
      <c r="CE70" s="306"/>
      <c r="CF70" s="306"/>
      <c r="CG70" s="306"/>
      <c r="CH70" s="306"/>
      <c r="CI70" s="306"/>
      <c r="CJ70" s="306"/>
      <c r="CK70" s="306"/>
      <c r="CL70" s="306"/>
      <c r="CM70" s="306"/>
      <c r="CN70" s="306"/>
      <c r="CO70" s="306"/>
      <c r="CP70" s="306"/>
      <c r="CQ70" s="306"/>
      <c r="CR70" s="306"/>
      <c r="CS70" s="306"/>
      <c r="CT70" s="306"/>
      <c r="CU70" s="306"/>
      <c r="CV70" s="306"/>
      <c r="CW70" s="306"/>
      <c r="CX70" s="306"/>
      <c r="CY70" s="306"/>
      <c r="CZ70" s="306"/>
      <c r="DA70" s="306"/>
      <c r="DB70" s="306"/>
      <c r="DC70" s="306"/>
      <c r="DD70" s="306"/>
      <c r="DE70" s="306"/>
      <c r="DF70" s="306"/>
      <c r="DG70" s="306"/>
      <c r="DH70" s="306"/>
      <c r="DI70" s="306"/>
      <c r="DJ70" s="306"/>
      <c r="DK70" s="306"/>
      <c r="DL70" s="306"/>
      <c r="DM70" s="306"/>
      <c r="DN70" s="306"/>
      <c r="DO70" s="306"/>
      <c r="DP70" s="306"/>
      <c r="DQ70" s="306"/>
      <c r="DR70" s="306"/>
      <c r="DS70" s="306"/>
      <c r="DT70" s="306"/>
      <c r="DU70" s="306"/>
      <c r="DV70" s="306"/>
      <c r="DW70" s="306"/>
      <c r="DX70" s="306"/>
      <c r="DY70" s="306"/>
      <c r="DZ70" s="306"/>
      <c r="EA70" s="306"/>
      <c r="EB70" s="306"/>
      <c r="EC70" s="306"/>
      <c r="ED70" s="306"/>
      <c r="EE70" s="306"/>
      <c r="EF70" s="306"/>
      <c r="EG70" s="306"/>
      <c r="EH70" s="306"/>
      <c r="EI70" s="306"/>
      <c r="EJ70" s="306"/>
      <c r="EK70" s="306"/>
      <c r="EL70" s="306"/>
      <c r="EM70" s="306"/>
      <c r="EN70" s="306"/>
      <c r="EO70" s="306"/>
      <c r="EP70" s="306"/>
      <c r="EQ70" s="306"/>
      <c r="ER70" s="306"/>
      <c r="ES70" s="306"/>
      <c r="ET70" s="306"/>
      <c r="EU70" s="306"/>
      <c r="EV70" s="306"/>
      <c r="EW70" s="306"/>
      <c r="EX70" s="306"/>
      <c r="EY70" s="306"/>
      <c r="EZ70" s="306"/>
      <c r="FA70" s="306"/>
      <c r="FB70" s="306"/>
      <c r="FC70" s="306"/>
      <c r="FD70" s="306"/>
      <c r="FE70" s="306"/>
      <c r="FF70" s="306"/>
      <c r="FG70" s="306"/>
      <c r="FH70" s="306"/>
      <c r="FI70" s="306"/>
      <c r="FJ70" s="306"/>
      <c r="FK70" s="306"/>
      <c r="FL70" s="306"/>
      <c r="FM70" s="306"/>
      <c r="FN70" s="306"/>
      <c r="FO70" s="306"/>
      <c r="FP70" s="306"/>
      <c r="FQ70" s="306"/>
      <c r="FR70" s="306"/>
      <c r="FS70" s="306"/>
      <c r="FT70" s="306"/>
      <c r="FU70" s="306"/>
      <c r="FV70" s="306"/>
      <c r="FW70" s="306"/>
      <c r="FX70" s="306"/>
      <c r="FY70" s="306"/>
      <c r="FZ70" s="306"/>
      <c r="GA70" s="306"/>
      <c r="GB70" s="306"/>
      <c r="GC70" s="306"/>
      <c r="GD70" s="306"/>
      <c r="GE70" s="306"/>
    </row>
    <row r="71" spans="1:187" ht="6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</row>
    <row r="72" spans="1:187" ht="22.5" customHeight="1" hidden="1">
      <c r="A72" s="270" t="s">
        <v>106</v>
      </c>
      <c r="B72" s="270"/>
      <c r="C72" s="270"/>
      <c r="D72" s="270"/>
      <c r="E72" s="270"/>
      <c r="F72" s="275" t="s">
        <v>35</v>
      </c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/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7"/>
      <c r="ES72" s="275" t="s">
        <v>109</v>
      </c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  <c r="FL72" s="276"/>
      <c r="FM72" s="276"/>
      <c r="FN72" s="276"/>
      <c r="FO72" s="276"/>
      <c r="FP72" s="276"/>
      <c r="FQ72" s="276"/>
      <c r="FR72" s="276"/>
      <c r="FS72" s="276"/>
      <c r="FT72" s="276"/>
      <c r="FU72" s="276"/>
      <c r="FV72" s="276"/>
      <c r="FW72" s="276"/>
      <c r="FX72" s="276"/>
      <c r="FY72" s="276"/>
      <c r="FZ72" s="276"/>
      <c r="GA72" s="276"/>
      <c r="GB72" s="276"/>
      <c r="GC72" s="276"/>
      <c r="GD72" s="276"/>
      <c r="GE72" s="277"/>
    </row>
    <row r="73" spans="1:187" ht="11.25" hidden="1">
      <c r="A73" s="270">
        <v>1</v>
      </c>
      <c r="B73" s="270"/>
      <c r="C73" s="270"/>
      <c r="D73" s="270"/>
      <c r="E73" s="270"/>
      <c r="F73" s="291" t="s">
        <v>216</v>
      </c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  <c r="EO73" s="292"/>
      <c r="EP73" s="292"/>
      <c r="EQ73" s="292"/>
      <c r="ER73" s="293"/>
      <c r="ES73" s="246">
        <v>0</v>
      </c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  <c r="FL73" s="276"/>
      <c r="FM73" s="276"/>
      <c r="FN73" s="276"/>
      <c r="FO73" s="276"/>
      <c r="FP73" s="276"/>
      <c r="FQ73" s="276"/>
      <c r="FR73" s="276"/>
      <c r="FS73" s="276"/>
      <c r="FT73" s="276"/>
      <c r="FU73" s="276"/>
      <c r="FV73" s="276"/>
      <c r="FW73" s="276"/>
      <c r="FX73" s="276"/>
      <c r="FY73" s="276"/>
      <c r="FZ73" s="276"/>
      <c r="GA73" s="276"/>
      <c r="GB73" s="276"/>
      <c r="GC73" s="276"/>
      <c r="GD73" s="276"/>
      <c r="GE73" s="277"/>
    </row>
    <row r="74" spans="1:187" ht="11.25" hidden="1">
      <c r="A74" s="270">
        <v>2</v>
      </c>
      <c r="B74" s="270"/>
      <c r="C74" s="270"/>
      <c r="D74" s="270"/>
      <c r="E74" s="270"/>
      <c r="F74" s="275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6"/>
      <c r="BK74" s="276"/>
      <c r="BL74" s="276"/>
      <c r="BM74" s="276"/>
      <c r="BN74" s="276"/>
      <c r="BO74" s="276"/>
      <c r="BP74" s="276"/>
      <c r="BQ74" s="276"/>
      <c r="BR74" s="276"/>
      <c r="BS74" s="276"/>
      <c r="BT74" s="276"/>
      <c r="BU74" s="276"/>
      <c r="BV74" s="276"/>
      <c r="BW74" s="276"/>
      <c r="BX74" s="276"/>
      <c r="BY74" s="276"/>
      <c r="BZ74" s="276"/>
      <c r="CA74" s="276"/>
      <c r="CB74" s="276"/>
      <c r="CC74" s="276"/>
      <c r="CD74" s="276"/>
      <c r="CE74" s="276"/>
      <c r="CF74" s="276"/>
      <c r="CG74" s="276"/>
      <c r="CH74" s="276"/>
      <c r="CI74" s="276"/>
      <c r="CJ74" s="276"/>
      <c r="CK74" s="276"/>
      <c r="CL74" s="276"/>
      <c r="CM74" s="276"/>
      <c r="CN74" s="276"/>
      <c r="CO74" s="276"/>
      <c r="CP74" s="276"/>
      <c r="CQ74" s="276"/>
      <c r="CR74" s="276"/>
      <c r="CS74" s="276"/>
      <c r="CT74" s="276"/>
      <c r="CU74" s="276"/>
      <c r="CV74" s="276"/>
      <c r="CW74" s="276"/>
      <c r="CX74" s="276"/>
      <c r="CY74" s="276"/>
      <c r="CZ74" s="276"/>
      <c r="DA74" s="276"/>
      <c r="DB74" s="276"/>
      <c r="DC74" s="276"/>
      <c r="DD74" s="276"/>
      <c r="DE74" s="276"/>
      <c r="DF74" s="276"/>
      <c r="DG74" s="276"/>
      <c r="DH74" s="276"/>
      <c r="DI74" s="276"/>
      <c r="DJ74" s="276"/>
      <c r="DK74" s="276"/>
      <c r="DL74" s="276"/>
      <c r="DM74" s="276"/>
      <c r="DN74" s="276"/>
      <c r="DO74" s="276"/>
      <c r="DP74" s="276"/>
      <c r="DQ74" s="276"/>
      <c r="DR74" s="276"/>
      <c r="DS74" s="276"/>
      <c r="DT74" s="276"/>
      <c r="DU74" s="276"/>
      <c r="DV74" s="276"/>
      <c r="DW74" s="276"/>
      <c r="DX74" s="276"/>
      <c r="DY74" s="276"/>
      <c r="DZ74" s="276"/>
      <c r="EA74" s="276"/>
      <c r="EB74" s="276"/>
      <c r="EC74" s="276"/>
      <c r="ED74" s="276"/>
      <c r="EE74" s="276"/>
      <c r="EF74" s="276"/>
      <c r="EG74" s="276"/>
      <c r="EH74" s="276"/>
      <c r="EI74" s="276"/>
      <c r="EJ74" s="276"/>
      <c r="EK74" s="276"/>
      <c r="EL74" s="276"/>
      <c r="EM74" s="276"/>
      <c r="EN74" s="276"/>
      <c r="EO74" s="276"/>
      <c r="EP74" s="276"/>
      <c r="EQ74" s="276"/>
      <c r="ER74" s="277"/>
      <c r="ES74" s="275"/>
      <c r="ET74" s="276"/>
      <c r="EU74" s="276"/>
      <c r="EV74" s="276"/>
      <c r="EW74" s="276"/>
      <c r="EX74" s="276"/>
      <c r="EY74" s="276"/>
      <c r="EZ74" s="276"/>
      <c r="FA74" s="276"/>
      <c r="FB74" s="276"/>
      <c r="FC74" s="276"/>
      <c r="FD74" s="276"/>
      <c r="FE74" s="276"/>
      <c r="FF74" s="276"/>
      <c r="FG74" s="276"/>
      <c r="FH74" s="276"/>
      <c r="FI74" s="276"/>
      <c r="FJ74" s="276"/>
      <c r="FK74" s="276"/>
      <c r="FL74" s="276"/>
      <c r="FM74" s="276"/>
      <c r="FN74" s="276"/>
      <c r="FO74" s="276"/>
      <c r="FP74" s="276"/>
      <c r="FQ74" s="276"/>
      <c r="FR74" s="276"/>
      <c r="FS74" s="276"/>
      <c r="FT74" s="276"/>
      <c r="FU74" s="276"/>
      <c r="FV74" s="276"/>
      <c r="FW74" s="276"/>
      <c r="FX74" s="276"/>
      <c r="FY74" s="276"/>
      <c r="FZ74" s="276"/>
      <c r="GA74" s="276"/>
      <c r="GB74" s="276"/>
      <c r="GC74" s="276"/>
      <c r="GD74" s="276"/>
      <c r="GE74" s="277"/>
    </row>
    <row r="75" spans="1:187" ht="11.25" customHeight="1" hidden="1">
      <c r="A75" s="291" t="s">
        <v>18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  <c r="EO75" s="292"/>
      <c r="EP75" s="292"/>
      <c r="EQ75" s="292"/>
      <c r="ER75" s="293"/>
      <c r="ES75" s="246">
        <v>0</v>
      </c>
      <c r="ET75" s="276"/>
      <c r="EU75" s="276"/>
      <c r="EV75" s="276"/>
      <c r="EW75" s="276"/>
      <c r="EX75" s="276"/>
      <c r="EY75" s="276"/>
      <c r="EZ75" s="276"/>
      <c r="FA75" s="276"/>
      <c r="FB75" s="276"/>
      <c r="FC75" s="276"/>
      <c r="FD75" s="276"/>
      <c r="FE75" s="276"/>
      <c r="FF75" s="276"/>
      <c r="FG75" s="276"/>
      <c r="FH75" s="276"/>
      <c r="FI75" s="276"/>
      <c r="FJ75" s="276"/>
      <c r="FK75" s="276"/>
      <c r="FL75" s="276"/>
      <c r="FM75" s="276"/>
      <c r="FN75" s="276"/>
      <c r="FO75" s="276"/>
      <c r="FP75" s="276"/>
      <c r="FQ75" s="276"/>
      <c r="FR75" s="276"/>
      <c r="FS75" s="276"/>
      <c r="FT75" s="276"/>
      <c r="FU75" s="276"/>
      <c r="FV75" s="276"/>
      <c r="FW75" s="276"/>
      <c r="FX75" s="276"/>
      <c r="FY75" s="276"/>
      <c r="FZ75" s="276"/>
      <c r="GA75" s="276"/>
      <c r="GB75" s="276"/>
      <c r="GC75" s="276"/>
      <c r="GD75" s="276"/>
      <c r="GE75" s="277"/>
    </row>
    <row r="76" ht="11.25" hidden="1"/>
    <row r="77" spans="1:187" ht="11.25" hidden="1">
      <c r="A77" s="274" t="s">
        <v>146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274"/>
      <c r="CW77" s="274"/>
      <c r="CX77" s="274"/>
      <c r="CY77" s="274"/>
      <c r="CZ77" s="274"/>
      <c r="DA77" s="274"/>
      <c r="DB77" s="274"/>
      <c r="DC77" s="274"/>
      <c r="DD77" s="274"/>
      <c r="DE77" s="274"/>
      <c r="DF77" s="274"/>
      <c r="DG77" s="274"/>
      <c r="DH77" s="274"/>
      <c r="DI77" s="274"/>
      <c r="DJ77" s="274"/>
      <c r="DK77" s="274"/>
      <c r="DL77" s="274"/>
      <c r="DM77" s="274"/>
      <c r="DN77" s="274"/>
      <c r="DO77" s="274"/>
      <c r="DP77" s="274"/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  <c r="EC77" s="274"/>
      <c r="ED77" s="274"/>
      <c r="EE77" s="274"/>
      <c r="EF77" s="274"/>
      <c r="EG77" s="274"/>
      <c r="EH77" s="274"/>
      <c r="EI77" s="274"/>
      <c r="EJ77" s="274"/>
      <c r="EK77" s="274"/>
      <c r="EL77" s="274"/>
      <c r="EM77" s="274"/>
      <c r="EN77" s="274"/>
      <c r="EO77" s="274"/>
      <c r="EP77" s="274"/>
      <c r="EQ77" s="274"/>
      <c r="ER77" s="274"/>
      <c r="ES77" s="274"/>
      <c r="ET77" s="274"/>
      <c r="EU77" s="274"/>
      <c r="EV77" s="274"/>
      <c r="EW77" s="274"/>
      <c r="EX77" s="274"/>
      <c r="EY77" s="274"/>
      <c r="EZ77" s="274"/>
      <c r="FA77" s="274"/>
      <c r="FB77" s="274"/>
      <c r="FC77" s="274"/>
      <c r="FD77" s="274"/>
      <c r="FE77" s="274"/>
      <c r="FF77" s="274"/>
      <c r="FG77" s="274"/>
      <c r="FH77" s="274"/>
      <c r="FI77" s="274"/>
      <c r="FJ77" s="274"/>
      <c r="FK77" s="274"/>
      <c r="FL77" s="274"/>
      <c r="FM77" s="274"/>
      <c r="FN77" s="274"/>
      <c r="FO77" s="274"/>
      <c r="FP77" s="274"/>
      <c r="FQ77" s="274"/>
      <c r="FR77" s="274"/>
      <c r="FS77" s="274"/>
      <c r="FT77" s="274"/>
      <c r="FU77" s="274"/>
      <c r="FV77" s="274"/>
      <c r="FW77" s="274"/>
      <c r="FX77" s="274"/>
      <c r="FY77" s="274"/>
      <c r="FZ77" s="274"/>
      <c r="GA77" s="274"/>
      <c r="GB77" s="274"/>
      <c r="GC77" s="274"/>
      <c r="GD77" s="274"/>
      <c r="GE77" s="274"/>
    </row>
    <row r="78" ht="6" customHeight="1" hidden="1"/>
    <row r="79" spans="1:187" ht="21" customHeight="1" hidden="1">
      <c r="A79" s="270" t="s">
        <v>106</v>
      </c>
      <c r="B79" s="270"/>
      <c r="C79" s="270"/>
      <c r="D79" s="270"/>
      <c r="E79" s="270"/>
      <c r="F79" s="270" t="s">
        <v>35</v>
      </c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75" t="s">
        <v>154</v>
      </c>
      <c r="DX79" s="287"/>
      <c r="DY79" s="287"/>
      <c r="DZ79" s="287"/>
      <c r="EA79" s="287"/>
      <c r="EB79" s="287"/>
      <c r="EC79" s="287"/>
      <c r="ED79" s="287"/>
      <c r="EE79" s="287"/>
      <c r="EF79" s="287"/>
      <c r="EG79" s="287"/>
      <c r="EH79" s="287"/>
      <c r="EI79" s="287"/>
      <c r="EJ79" s="287"/>
      <c r="EK79" s="287"/>
      <c r="EL79" s="287"/>
      <c r="EM79" s="287"/>
      <c r="EN79" s="287"/>
      <c r="EO79" s="287"/>
      <c r="EP79" s="287"/>
      <c r="EQ79" s="287"/>
      <c r="ER79" s="294"/>
      <c r="ES79" s="275" t="s">
        <v>109</v>
      </c>
      <c r="ET79" s="276"/>
      <c r="EU79" s="276"/>
      <c r="EV79" s="276"/>
      <c r="EW79" s="276"/>
      <c r="EX79" s="276"/>
      <c r="EY79" s="276"/>
      <c r="EZ79" s="276"/>
      <c r="FA79" s="276"/>
      <c r="FB79" s="276"/>
      <c r="FC79" s="276"/>
      <c r="FD79" s="276"/>
      <c r="FE79" s="276"/>
      <c r="FF79" s="276"/>
      <c r="FG79" s="276"/>
      <c r="FH79" s="276"/>
      <c r="FI79" s="276"/>
      <c r="FJ79" s="276"/>
      <c r="FK79" s="276"/>
      <c r="FL79" s="276"/>
      <c r="FM79" s="276"/>
      <c r="FN79" s="276"/>
      <c r="FO79" s="276"/>
      <c r="FP79" s="276"/>
      <c r="FQ79" s="276"/>
      <c r="FR79" s="276"/>
      <c r="FS79" s="276"/>
      <c r="FT79" s="276"/>
      <c r="FU79" s="276"/>
      <c r="FV79" s="276"/>
      <c r="FW79" s="276"/>
      <c r="FX79" s="276"/>
      <c r="FY79" s="276"/>
      <c r="FZ79" s="276"/>
      <c r="GA79" s="276"/>
      <c r="GB79" s="276"/>
      <c r="GC79" s="276"/>
      <c r="GD79" s="276"/>
      <c r="GE79" s="277"/>
    </row>
    <row r="80" spans="1:187" ht="12.75" hidden="1">
      <c r="A80" s="270">
        <v>1</v>
      </c>
      <c r="B80" s="270"/>
      <c r="C80" s="270"/>
      <c r="D80" s="270"/>
      <c r="E80" s="270"/>
      <c r="F80" s="270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75"/>
      <c r="DX80" s="287"/>
      <c r="DY80" s="287"/>
      <c r="DZ80" s="287"/>
      <c r="EA80" s="287"/>
      <c r="EB80" s="287"/>
      <c r="EC80" s="287"/>
      <c r="ED80" s="287"/>
      <c r="EE80" s="287"/>
      <c r="EF80" s="287"/>
      <c r="EG80" s="287"/>
      <c r="EH80" s="287"/>
      <c r="EI80" s="287"/>
      <c r="EJ80" s="287"/>
      <c r="EK80" s="287"/>
      <c r="EL80" s="287"/>
      <c r="EM80" s="287"/>
      <c r="EN80" s="287"/>
      <c r="EO80" s="287"/>
      <c r="EP80" s="287"/>
      <c r="EQ80" s="287"/>
      <c r="ER80" s="294"/>
      <c r="ES80" s="275"/>
      <c r="ET80" s="276"/>
      <c r="EU80" s="276"/>
      <c r="EV80" s="276"/>
      <c r="EW80" s="276"/>
      <c r="EX80" s="276"/>
      <c r="EY80" s="276"/>
      <c r="EZ80" s="276"/>
      <c r="FA80" s="276"/>
      <c r="FB80" s="276"/>
      <c r="FC80" s="276"/>
      <c r="FD80" s="276"/>
      <c r="FE80" s="276"/>
      <c r="FF80" s="276"/>
      <c r="FG80" s="276"/>
      <c r="FH80" s="276"/>
      <c r="FI80" s="276"/>
      <c r="FJ80" s="276"/>
      <c r="FK80" s="276"/>
      <c r="FL80" s="276"/>
      <c r="FM80" s="276"/>
      <c r="FN80" s="276"/>
      <c r="FO80" s="276"/>
      <c r="FP80" s="276"/>
      <c r="FQ80" s="276"/>
      <c r="FR80" s="276"/>
      <c r="FS80" s="276"/>
      <c r="FT80" s="276"/>
      <c r="FU80" s="276"/>
      <c r="FV80" s="276"/>
      <c r="FW80" s="276"/>
      <c r="FX80" s="276"/>
      <c r="FY80" s="276"/>
      <c r="FZ80" s="276"/>
      <c r="GA80" s="276"/>
      <c r="GB80" s="276"/>
      <c r="GC80" s="276"/>
      <c r="GD80" s="276"/>
      <c r="GE80" s="277"/>
    </row>
    <row r="81" spans="1:187" ht="12.75" hidden="1">
      <c r="A81" s="270">
        <v>2</v>
      </c>
      <c r="B81" s="270"/>
      <c r="C81" s="270"/>
      <c r="D81" s="270"/>
      <c r="E81" s="270"/>
      <c r="F81" s="270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288"/>
      <c r="DG81" s="288"/>
      <c r="DH81" s="288"/>
      <c r="DI81" s="288"/>
      <c r="DJ81" s="288"/>
      <c r="DK81" s="288"/>
      <c r="DL81" s="288"/>
      <c r="DM81" s="288"/>
      <c r="DN81" s="288"/>
      <c r="DO81" s="288"/>
      <c r="DP81" s="288"/>
      <c r="DQ81" s="288"/>
      <c r="DR81" s="288"/>
      <c r="DS81" s="288"/>
      <c r="DT81" s="288"/>
      <c r="DU81" s="288"/>
      <c r="DV81" s="288"/>
      <c r="DW81" s="275"/>
      <c r="DX81" s="287"/>
      <c r="DY81" s="287"/>
      <c r="DZ81" s="287"/>
      <c r="EA81" s="287"/>
      <c r="EB81" s="287"/>
      <c r="EC81" s="287"/>
      <c r="ED81" s="287"/>
      <c r="EE81" s="287"/>
      <c r="EF81" s="287"/>
      <c r="EG81" s="287"/>
      <c r="EH81" s="287"/>
      <c r="EI81" s="287"/>
      <c r="EJ81" s="287"/>
      <c r="EK81" s="287"/>
      <c r="EL81" s="287"/>
      <c r="EM81" s="287"/>
      <c r="EN81" s="287"/>
      <c r="EO81" s="287"/>
      <c r="EP81" s="287"/>
      <c r="EQ81" s="287"/>
      <c r="ER81" s="294"/>
      <c r="ES81" s="275"/>
      <c r="ET81" s="276"/>
      <c r="EU81" s="276"/>
      <c r="EV81" s="276"/>
      <c r="EW81" s="276"/>
      <c r="EX81" s="276"/>
      <c r="EY81" s="276"/>
      <c r="EZ81" s="276"/>
      <c r="FA81" s="276"/>
      <c r="FB81" s="276"/>
      <c r="FC81" s="276"/>
      <c r="FD81" s="276"/>
      <c r="FE81" s="276"/>
      <c r="FF81" s="276"/>
      <c r="FG81" s="276"/>
      <c r="FH81" s="276"/>
      <c r="FI81" s="276"/>
      <c r="FJ81" s="276"/>
      <c r="FK81" s="276"/>
      <c r="FL81" s="276"/>
      <c r="FM81" s="276"/>
      <c r="FN81" s="276"/>
      <c r="FO81" s="276"/>
      <c r="FP81" s="276"/>
      <c r="FQ81" s="276"/>
      <c r="FR81" s="276"/>
      <c r="FS81" s="276"/>
      <c r="FT81" s="276"/>
      <c r="FU81" s="276"/>
      <c r="FV81" s="276"/>
      <c r="FW81" s="276"/>
      <c r="FX81" s="276"/>
      <c r="FY81" s="276"/>
      <c r="FZ81" s="276"/>
      <c r="GA81" s="276"/>
      <c r="GB81" s="276"/>
      <c r="GC81" s="276"/>
      <c r="GD81" s="276"/>
      <c r="GE81" s="277"/>
    </row>
    <row r="82" spans="1:187" ht="11.25" customHeight="1" hidden="1">
      <c r="A82" s="275" t="s">
        <v>18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6"/>
      <c r="CQ82" s="276"/>
      <c r="CR82" s="276"/>
      <c r="CS82" s="276"/>
      <c r="CT82" s="276"/>
      <c r="CU82" s="276"/>
      <c r="CV82" s="276"/>
      <c r="CW82" s="276"/>
      <c r="CX82" s="276"/>
      <c r="CY82" s="276"/>
      <c r="CZ82" s="276"/>
      <c r="DA82" s="276"/>
      <c r="DB82" s="276"/>
      <c r="DC82" s="276"/>
      <c r="DD82" s="276"/>
      <c r="DE82" s="276"/>
      <c r="DF82" s="276"/>
      <c r="DG82" s="276"/>
      <c r="DH82" s="276"/>
      <c r="DI82" s="276"/>
      <c r="DJ82" s="276"/>
      <c r="DK82" s="276"/>
      <c r="DL82" s="276"/>
      <c r="DM82" s="276"/>
      <c r="DN82" s="276"/>
      <c r="DO82" s="276"/>
      <c r="DP82" s="276"/>
      <c r="DQ82" s="276"/>
      <c r="DR82" s="276"/>
      <c r="DS82" s="276"/>
      <c r="DT82" s="276"/>
      <c r="DU82" s="276"/>
      <c r="DV82" s="276"/>
      <c r="DW82" s="276"/>
      <c r="DX82" s="276"/>
      <c r="DY82" s="276"/>
      <c r="DZ82" s="276"/>
      <c r="EA82" s="276"/>
      <c r="EB82" s="276"/>
      <c r="EC82" s="276"/>
      <c r="ED82" s="276"/>
      <c r="EE82" s="276"/>
      <c r="EF82" s="276"/>
      <c r="EG82" s="276"/>
      <c r="EH82" s="276"/>
      <c r="EI82" s="276"/>
      <c r="EJ82" s="276"/>
      <c r="EK82" s="276"/>
      <c r="EL82" s="276"/>
      <c r="EM82" s="276"/>
      <c r="EN82" s="276"/>
      <c r="EO82" s="276"/>
      <c r="EP82" s="276"/>
      <c r="EQ82" s="276"/>
      <c r="ER82" s="277"/>
      <c r="ES82" s="275"/>
      <c r="ET82" s="276"/>
      <c r="EU82" s="276"/>
      <c r="EV82" s="276"/>
      <c r="EW82" s="276"/>
      <c r="EX82" s="276"/>
      <c r="EY82" s="276"/>
      <c r="EZ82" s="276"/>
      <c r="FA82" s="276"/>
      <c r="FB82" s="276"/>
      <c r="FC82" s="276"/>
      <c r="FD82" s="276"/>
      <c r="FE82" s="276"/>
      <c r="FF82" s="276"/>
      <c r="FG82" s="276"/>
      <c r="FH82" s="276"/>
      <c r="FI82" s="276"/>
      <c r="FJ82" s="276"/>
      <c r="FK82" s="276"/>
      <c r="FL82" s="276"/>
      <c r="FM82" s="276"/>
      <c r="FN82" s="276"/>
      <c r="FO82" s="276"/>
      <c r="FP82" s="276"/>
      <c r="FQ82" s="276"/>
      <c r="FR82" s="276"/>
      <c r="FS82" s="276"/>
      <c r="FT82" s="276"/>
      <c r="FU82" s="276"/>
      <c r="FV82" s="276"/>
      <c r="FW82" s="276"/>
      <c r="FX82" s="276"/>
      <c r="FY82" s="276"/>
      <c r="FZ82" s="276"/>
      <c r="GA82" s="276"/>
      <c r="GB82" s="276"/>
      <c r="GC82" s="276"/>
      <c r="GD82" s="276"/>
      <c r="GE82" s="277"/>
    </row>
    <row r="83" spans="1:187" ht="16.5" customHeight="1" hidden="1">
      <c r="A83" s="289" t="s">
        <v>145</v>
      </c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0"/>
      <c r="AN83" s="290"/>
      <c r="AO83" s="290"/>
      <c r="AP83" s="290"/>
      <c r="AQ83" s="290"/>
      <c r="AR83" s="290"/>
      <c r="AS83" s="290"/>
      <c r="AT83" s="290"/>
      <c r="AU83" s="290"/>
      <c r="AV83" s="290"/>
      <c r="AW83" s="290"/>
      <c r="AX83" s="290"/>
      <c r="AY83" s="290"/>
      <c r="AZ83" s="290"/>
      <c r="BA83" s="290"/>
      <c r="BB83" s="290"/>
      <c r="BC83" s="290"/>
      <c r="BD83" s="290"/>
      <c r="BE83" s="290"/>
      <c r="BF83" s="290"/>
      <c r="BG83" s="290"/>
      <c r="BH83" s="290"/>
      <c r="BI83" s="290"/>
      <c r="BJ83" s="290"/>
      <c r="BK83" s="290"/>
      <c r="BL83" s="290"/>
      <c r="BM83" s="290"/>
      <c r="BN83" s="290"/>
      <c r="BO83" s="290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0"/>
      <c r="CV83" s="290"/>
      <c r="CW83" s="290"/>
      <c r="CX83" s="290"/>
      <c r="CY83" s="290"/>
      <c r="CZ83" s="290"/>
      <c r="DA83" s="290"/>
      <c r="DB83" s="290"/>
      <c r="DC83" s="290"/>
      <c r="DD83" s="290"/>
      <c r="DE83" s="290"/>
      <c r="DF83" s="290"/>
      <c r="DG83" s="290"/>
      <c r="DH83" s="290"/>
      <c r="DI83" s="290"/>
      <c r="DJ83" s="290"/>
      <c r="DK83" s="290"/>
      <c r="DL83" s="290"/>
      <c r="DM83" s="290"/>
      <c r="DN83" s="290"/>
      <c r="DO83" s="290"/>
      <c r="DP83" s="290"/>
      <c r="DQ83" s="290"/>
      <c r="DR83" s="290"/>
      <c r="DS83" s="290"/>
      <c r="DT83" s="290"/>
      <c r="DU83" s="290"/>
      <c r="DV83" s="290"/>
      <c r="DW83" s="290"/>
      <c r="DX83" s="290"/>
      <c r="DY83" s="290"/>
      <c r="DZ83" s="290"/>
      <c r="EA83" s="290"/>
      <c r="EB83" s="290"/>
      <c r="EC83" s="290"/>
      <c r="ED83" s="290"/>
      <c r="EE83" s="290"/>
      <c r="EF83" s="290"/>
      <c r="EG83" s="290"/>
      <c r="EH83" s="290"/>
      <c r="EI83" s="290"/>
      <c r="EJ83" s="290"/>
      <c r="EK83" s="290"/>
      <c r="EL83" s="290"/>
      <c r="EM83" s="290"/>
      <c r="EN83" s="290"/>
      <c r="EO83" s="290"/>
      <c r="EP83" s="290"/>
      <c r="EQ83" s="290"/>
      <c r="ER83" s="290"/>
      <c r="ES83" s="290"/>
      <c r="ET83" s="290"/>
      <c r="EU83" s="290"/>
      <c r="EV83" s="290"/>
      <c r="EW83" s="290"/>
      <c r="EX83" s="290"/>
      <c r="EY83" s="290"/>
      <c r="EZ83" s="290"/>
      <c r="FA83" s="290"/>
      <c r="FB83" s="290"/>
      <c r="FC83" s="290"/>
      <c r="FD83" s="290"/>
      <c r="FE83" s="290"/>
      <c r="FF83" s="290"/>
      <c r="FG83" s="290"/>
      <c r="FH83" s="290"/>
      <c r="FI83" s="290"/>
      <c r="FJ83" s="290"/>
      <c r="FK83" s="290"/>
      <c r="FL83" s="290"/>
      <c r="FM83" s="290"/>
      <c r="FN83" s="290"/>
      <c r="FO83" s="290"/>
      <c r="FP83" s="290"/>
      <c r="FQ83" s="290"/>
      <c r="FR83" s="290"/>
      <c r="FS83" s="290"/>
      <c r="FT83" s="290"/>
      <c r="FU83" s="290"/>
      <c r="FV83" s="290"/>
      <c r="FW83" s="290"/>
      <c r="FX83" s="290"/>
      <c r="FY83" s="290"/>
      <c r="FZ83" s="290"/>
      <c r="GA83" s="290"/>
      <c r="GB83" s="290"/>
      <c r="GC83" s="290"/>
      <c r="GD83" s="290"/>
      <c r="GE83" s="290"/>
    </row>
    <row r="84" ht="11.25" hidden="1"/>
    <row r="85" spans="1:187" ht="12" hidden="1">
      <c r="A85" s="295" t="s">
        <v>148</v>
      </c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5"/>
      <c r="CM85" s="295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5"/>
      <c r="DB85" s="295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5"/>
      <c r="DQ85" s="295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5"/>
      <c r="EF85" s="295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5"/>
      <c r="EU85" s="295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5"/>
      <c r="FJ85" s="295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5"/>
      <c r="FY85" s="295"/>
      <c r="FZ85" s="295"/>
      <c r="GA85" s="295"/>
      <c r="GB85" s="295"/>
      <c r="GC85" s="295"/>
      <c r="GD85" s="295"/>
      <c r="GE85" s="295"/>
    </row>
    <row r="86" spans="1:187" ht="6.75" customHeight="1" hidden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</row>
    <row r="87" spans="1:187" ht="32.25" customHeight="1" hidden="1">
      <c r="A87" s="270" t="s">
        <v>106</v>
      </c>
      <c r="B87" s="270"/>
      <c r="C87" s="270"/>
      <c r="D87" s="270"/>
      <c r="E87" s="270"/>
      <c r="F87" s="270" t="s">
        <v>35</v>
      </c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8"/>
      <c r="DD87" s="288"/>
      <c r="DE87" s="288"/>
      <c r="DF87" s="288"/>
      <c r="DG87" s="288"/>
      <c r="DH87" s="288"/>
      <c r="DI87" s="288"/>
      <c r="DJ87" s="288"/>
      <c r="DK87" s="288"/>
      <c r="DL87" s="288"/>
      <c r="DM87" s="288"/>
      <c r="DN87" s="288"/>
      <c r="DO87" s="288"/>
      <c r="DP87" s="288"/>
      <c r="DQ87" s="288"/>
      <c r="DR87" s="288"/>
      <c r="DS87" s="288"/>
      <c r="DT87" s="288"/>
      <c r="DU87" s="288"/>
      <c r="DV87" s="288"/>
      <c r="DW87" s="275" t="s">
        <v>154</v>
      </c>
      <c r="DX87" s="287"/>
      <c r="DY87" s="287"/>
      <c r="DZ87" s="287"/>
      <c r="EA87" s="287"/>
      <c r="EB87" s="287"/>
      <c r="EC87" s="287"/>
      <c r="ED87" s="287"/>
      <c r="EE87" s="287"/>
      <c r="EF87" s="287"/>
      <c r="EG87" s="287"/>
      <c r="EH87" s="287"/>
      <c r="EI87" s="287"/>
      <c r="EJ87" s="287"/>
      <c r="EK87" s="287"/>
      <c r="EL87" s="287"/>
      <c r="EM87" s="287"/>
      <c r="EN87" s="287"/>
      <c r="EO87" s="287"/>
      <c r="EP87" s="287"/>
      <c r="EQ87" s="287"/>
      <c r="ER87" s="294"/>
      <c r="ES87" s="275" t="s">
        <v>109</v>
      </c>
      <c r="ET87" s="276"/>
      <c r="EU87" s="276"/>
      <c r="EV87" s="276"/>
      <c r="EW87" s="276"/>
      <c r="EX87" s="276"/>
      <c r="EY87" s="276"/>
      <c r="EZ87" s="276"/>
      <c r="FA87" s="276"/>
      <c r="FB87" s="276"/>
      <c r="FC87" s="276"/>
      <c r="FD87" s="276"/>
      <c r="FE87" s="276"/>
      <c r="FF87" s="276"/>
      <c r="FG87" s="276"/>
      <c r="FH87" s="276"/>
      <c r="FI87" s="276"/>
      <c r="FJ87" s="276"/>
      <c r="FK87" s="276"/>
      <c r="FL87" s="276"/>
      <c r="FM87" s="276"/>
      <c r="FN87" s="276"/>
      <c r="FO87" s="276"/>
      <c r="FP87" s="276"/>
      <c r="FQ87" s="276"/>
      <c r="FR87" s="276"/>
      <c r="FS87" s="276"/>
      <c r="FT87" s="276"/>
      <c r="FU87" s="276"/>
      <c r="FV87" s="276"/>
      <c r="FW87" s="276"/>
      <c r="FX87" s="276"/>
      <c r="FY87" s="276"/>
      <c r="FZ87" s="276"/>
      <c r="GA87" s="276"/>
      <c r="GB87" s="276"/>
      <c r="GC87" s="276"/>
      <c r="GD87" s="276"/>
      <c r="GE87" s="277"/>
    </row>
    <row r="88" spans="1:187" ht="14.25" customHeight="1" hidden="1">
      <c r="A88" s="270">
        <v>1</v>
      </c>
      <c r="B88" s="270"/>
      <c r="C88" s="270"/>
      <c r="D88" s="270"/>
      <c r="E88" s="270"/>
      <c r="F88" s="270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8"/>
      <c r="DB88" s="288"/>
      <c r="DC88" s="288"/>
      <c r="DD88" s="288"/>
      <c r="DE88" s="288"/>
      <c r="DF88" s="288"/>
      <c r="DG88" s="288"/>
      <c r="DH88" s="288"/>
      <c r="DI88" s="288"/>
      <c r="DJ88" s="288"/>
      <c r="DK88" s="288"/>
      <c r="DL88" s="288"/>
      <c r="DM88" s="288"/>
      <c r="DN88" s="288"/>
      <c r="DO88" s="288"/>
      <c r="DP88" s="288"/>
      <c r="DQ88" s="288"/>
      <c r="DR88" s="288"/>
      <c r="DS88" s="288"/>
      <c r="DT88" s="288"/>
      <c r="DU88" s="288"/>
      <c r="DV88" s="288"/>
      <c r="DW88" s="275"/>
      <c r="DX88" s="287"/>
      <c r="DY88" s="287"/>
      <c r="DZ88" s="287"/>
      <c r="EA88" s="287"/>
      <c r="EB88" s="287"/>
      <c r="EC88" s="287"/>
      <c r="ED88" s="287"/>
      <c r="EE88" s="287"/>
      <c r="EF88" s="287"/>
      <c r="EG88" s="287"/>
      <c r="EH88" s="287"/>
      <c r="EI88" s="287"/>
      <c r="EJ88" s="287"/>
      <c r="EK88" s="287"/>
      <c r="EL88" s="287"/>
      <c r="EM88" s="287"/>
      <c r="EN88" s="287"/>
      <c r="EO88" s="287"/>
      <c r="EP88" s="287"/>
      <c r="EQ88" s="287"/>
      <c r="ER88" s="294"/>
      <c r="ES88" s="275"/>
      <c r="ET88" s="276"/>
      <c r="EU88" s="276"/>
      <c r="EV88" s="276"/>
      <c r="EW88" s="276"/>
      <c r="EX88" s="276"/>
      <c r="EY88" s="276"/>
      <c r="EZ88" s="276"/>
      <c r="FA88" s="276"/>
      <c r="FB88" s="276"/>
      <c r="FC88" s="276"/>
      <c r="FD88" s="276"/>
      <c r="FE88" s="276"/>
      <c r="FF88" s="276"/>
      <c r="FG88" s="276"/>
      <c r="FH88" s="276"/>
      <c r="FI88" s="276"/>
      <c r="FJ88" s="276"/>
      <c r="FK88" s="276"/>
      <c r="FL88" s="276"/>
      <c r="FM88" s="276"/>
      <c r="FN88" s="276"/>
      <c r="FO88" s="276"/>
      <c r="FP88" s="276"/>
      <c r="FQ88" s="276"/>
      <c r="FR88" s="276"/>
      <c r="FS88" s="276"/>
      <c r="FT88" s="276"/>
      <c r="FU88" s="276"/>
      <c r="FV88" s="276"/>
      <c r="FW88" s="276"/>
      <c r="FX88" s="276"/>
      <c r="FY88" s="276"/>
      <c r="FZ88" s="276"/>
      <c r="GA88" s="276"/>
      <c r="GB88" s="276"/>
      <c r="GC88" s="276"/>
      <c r="GD88" s="276"/>
      <c r="GE88" s="277"/>
    </row>
    <row r="89" spans="1:187" ht="12.75" hidden="1">
      <c r="A89" s="270">
        <v>2</v>
      </c>
      <c r="B89" s="270"/>
      <c r="C89" s="270"/>
      <c r="D89" s="270"/>
      <c r="E89" s="270"/>
      <c r="F89" s="270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8"/>
      <c r="CA89" s="288"/>
      <c r="CB89" s="288"/>
      <c r="CC89" s="288"/>
      <c r="CD89" s="288"/>
      <c r="CE89" s="288"/>
      <c r="CF89" s="288"/>
      <c r="CG89" s="288"/>
      <c r="CH89" s="288"/>
      <c r="CI89" s="288"/>
      <c r="CJ89" s="288"/>
      <c r="CK89" s="288"/>
      <c r="CL89" s="288"/>
      <c r="CM89" s="288"/>
      <c r="CN89" s="288"/>
      <c r="CO89" s="288"/>
      <c r="CP89" s="288"/>
      <c r="CQ89" s="288"/>
      <c r="CR89" s="288"/>
      <c r="CS89" s="288"/>
      <c r="CT89" s="288"/>
      <c r="CU89" s="288"/>
      <c r="CV89" s="288"/>
      <c r="CW89" s="288"/>
      <c r="CX89" s="288"/>
      <c r="CY89" s="288"/>
      <c r="CZ89" s="288"/>
      <c r="DA89" s="288"/>
      <c r="DB89" s="288"/>
      <c r="DC89" s="288"/>
      <c r="DD89" s="288"/>
      <c r="DE89" s="288"/>
      <c r="DF89" s="288"/>
      <c r="DG89" s="288"/>
      <c r="DH89" s="288"/>
      <c r="DI89" s="288"/>
      <c r="DJ89" s="288"/>
      <c r="DK89" s="288"/>
      <c r="DL89" s="288"/>
      <c r="DM89" s="288"/>
      <c r="DN89" s="288"/>
      <c r="DO89" s="288"/>
      <c r="DP89" s="288"/>
      <c r="DQ89" s="288"/>
      <c r="DR89" s="288"/>
      <c r="DS89" s="288"/>
      <c r="DT89" s="288"/>
      <c r="DU89" s="288"/>
      <c r="DV89" s="288"/>
      <c r="DW89" s="275"/>
      <c r="DX89" s="287"/>
      <c r="DY89" s="287"/>
      <c r="DZ89" s="287"/>
      <c r="EA89" s="287"/>
      <c r="EB89" s="287"/>
      <c r="EC89" s="287"/>
      <c r="ED89" s="287"/>
      <c r="EE89" s="287"/>
      <c r="EF89" s="287"/>
      <c r="EG89" s="287"/>
      <c r="EH89" s="287"/>
      <c r="EI89" s="287"/>
      <c r="EJ89" s="287"/>
      <c r="EK89" s="287"/>
      <c r="EL89" s="287"/>
      <c r="EM89" s="287"/>
      <c r="EN89" s="287"/>
      <c r="EO89" s="287"/>
      <c r="EP89" s="287"/>
      <c r="EQ89" s="287"/>
      <c r="ER89" s="294"/>
      <c r="ES89" s="275"/>
      <c r="ET89" s="276"/>
      <c r="EU89" s="276"/>
      <c r="EV89" s="276"/>
      <c r="EW89" s="276"/>
      <c r="EX89" s="276"/>
      <c r="EY89" s="276"/>
      <c r="EZ89" s="276"/>
      <c r="FA89" s="276"/>
      <c r="FB89" s="276"/>
      <c r="FC89" s="276"/>
      <c r="FD89" s="276"/>
      <c r="FE89" s="276"/>
      <c r="FF89" s="276"/>
      <c r="FG89" s="276"/>
      <c r="FH89" s="276"/>
      <c r="FI89" s="276"/>
      <c r="FJ89" s="276"/>
      <c r="FK89" s="276"/>
      <c r="FL89" s="276"/>
      <c r="FM89" s="276"/>
      <c r="FN89" s="276"/>
      <c r="FO89" s="276"/>
      <c r="FP89" s="276"/>
      <c r="FQ89" s="276"/>
      <c r="FR89" s="276"/>
      <c r="FS89" s="276"/>
      <c r="FT89" s="276"/>
      <c r="FU89" s="276"/>
      <c r="FV89" s="276"/>
      <c r="FW89" s="276"/>
      <c r="FX89" s="276"/>
      <c r="FY89" s="276"/>
      <c r="FZ89" s="276"/>
      <c r="GA89" s="276"/>
      <c r="GB89" s="276"/>
      <c r="GC89" s="276"/>
      <c r="GD89" s="276"/>
      <c r="GE89" s="277"/>
    </row>
    <row r="90" spans="1:187" ht="11.25" customHeight="1" hidden="1">
      <c r="A90" s="291" t="s">
        <v>18</v>
      </c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  <c r="EO90" s="292"/>
      <c r="EP90" s="292"/>
      <c r="EQ90" s="292"/>
      <c r="ER90" s="293"/>
      <c r="ES90" s="275"/>
      <c r="ET90" s="276"/>
      <c r="EU90" s="276"/>
      <c r="EV90" s="276"/>
      <c r="EW90" s="276"/>
      <c r="EX90" s="276"/>
      <c r="EY90" s="276"/>
      <c r="EZ90" s="276"/>
      <c r="FA90" s="276"/>
      <c r="FB90" s="276"/>
      <c r="FC90" s="276"/>
      <c r="FD90" s="276"/>
      <c r="FE90" s="276"/>
      <c r="FF90" s="276"/>
      <c r="FG90" s="276"/>
      <c r="FH90" s="276"/>
      <c r="FI90" s="276"/>
      <c r="FJ90" s="276"/>
      <c r="FK90" s="276"/>
      <c r="FL90" s="276"/>
      <c r="FM90" s="276"/>
      <c r="FN90" s="276"/>
      <c r="FO90" s="276"/>
      <c r="FP90" s="276"/>
      <c r="FQ90" s="276"/>
      <c r="FR90" s="276"/>
      <c r="FS90" s="276"/>
      <c r="FT90" s="276"/>
      <c r="FU90" s="276"/>
      <c r="FV90" s="276"/>
      <c r="FW90" s="276"/>
      <c r="FX90" s="276"/>
      <c r="FY90" s="276"/>
      <c r="FZ90" s="276"/>
      <c r="GA90" s="276"/>
      <c r="GB90" s="276"/>
      <c r="GC90" s="276"/>
      <c r="GD90" s="276"/>
      <c r="GE90" s="277"/>
    </row>
    <row r="91" spans="1:187" ht="17.25" customHeight="1" hidden="1">
      <c r="A91" s="289" t="s">
        <v>147</v>
      </c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0"/>
      <c r="AW91" s="290"/>
      <c r="AX91" s="290"/>
      <c r="AY91" s="290"/>
      <c r="AZ91" s="290"/>
      <c r="BA91" s="290"/>
      <c r="BB91" s="290"/>
      <c r="BC91" s="290"/>
      <c r="BD91" s="290"/>
      <c r="BE91" s="290"/>
      <c r="BF91" s="290"/>
      <c r="BG91" s="290"/>
      <c r="BH91" s="290"/>
      <c r="BI91" s="290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0"/>
      <c r="DA91" s="290"/>
      <c r="DB91" s="290"/>
      <c r="DC91" s="290"/>
      <c r="DD91" s="290"/>
      <c r="DE91" s="290"/>
      <c r="DF91" s="290"/>
      <c r="DG91" s="290"/>
      <c r="DH91" s="290"/>
      <c r="DI91" s="290"/>
      <c r="DJ91" s="290"/>
      <c r="DK91" s="290"/>
      <c r="DL91" s="290"/>
      <c r="DM91" s="290"/>
      <c r="DN91" s="290"/>
      <c r="DO91" s="290"/>
      <c r="DP91" s="290"/>
      <c r="DQ91" s="290"/>
      <c r="DR91" s="290"/>
      <c r="DS91" s="290"/>
      <c r="DT91" s="290"/>
      <c r="DU91" s="290"/>
      <c r="DV91" s="290"/>
      <c r="DW91" s="290"/>
      <c r="DX91" s="290"/>
      <c r="DY91" s="290"/>
      <c r="DZ91" s="290"/>
      <c r="EA91" s="290"/>
      <c r="EB91" s="290"/>
      <c r="EC91" s="290"/>
      <c r="ED91" s="290"/>
      <c r="EE91" s="290"/>
      <c r="EF91" s="290"/>
      <c r="EG91" s="290"/>
      <c r="EH91" s="290"/>
      <c r="EI91" s="290"/>
      <c r="EJ91" s="290"/>
      <c r="EK91" s="290"/>
      <c r="EL91" s="290"/>
      <c r="EM91" s="290"/>
      <c r="EN91" s="290"/>
      <c r="EO91" s="290"/>
      <c r="EP91" s="290"/>
      <c r="EQ91" s="290"/>
      <c r="ER91" s="290"/>
      <c r="ES91" s="290"/>
      <c r="ET91" s="290"/>
      <c r="EU91" s="290"/>
      <c r="EV91" s="290"/>
      <c r="EW91" s="290"/>
      <c r="EX91" s="290"/>
      <c r="EY91" s="290"/>
      <c r="EZ91" s="290"/>
      <c r="FA91" s="290"/>
      <c r="FB91" s="290"/>
      <c r="FC91" s="290"/>
      <c r="FD91" s="290"/>
      <c r="FE91" s="290"/>
      <c r="FF91" s="290"/>
      <c r="FG91" s="290"/>
      <c r="FH91" s="290"/>
      <c r="FI91" s="290"/>
      <c r="FJ91" s="290"/>
      <c r="FK91" s="290"/>
      <c r="FL91" s="290"/>
      <c r="FM91" s="290"/>
      <c r="FN91" s="290"/>
      <c r="FO91" s="290"/>
      <c r="FP91" s="290"/>
      <c r="FQ91" s="290"/>
      <c r="FR91" s="290"/>
      <c r="FS91" s="290"/>
      <c r="FT91" s="290"/>
      <c r="FU91" s="290"/>
      <c r="FV91" s="290"/>
      <c r="FW91" s="290"/>
      <c r="FX91" s="290"/>
      <c r="FY91" s="290"/>
      <c r="FZ91" s="290"/>
      <c r="GA91" s="290"/>
      <c r="GB91" s="290"/>
      <c r="GC91" s="290"/>
      <c r="GD91" s="290"/>
      <c r="GE91" s="290"/>
    </row>
    <row r="92" spans="1:195" ht="11.25" hidden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</row>
    <row r="93" spans="1:195" ht="12" hidden="1">
      <c r="A93" s="273" t="s">
        <v>149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  <c r="CA93" s="273"/>
      <c r="CB93" s="273"/>
      <c r="CC93" s="273"/>
      <c r="CD93" s="273"/>
      <c r="CE93" s="273"/>
      <c r="CF93" s="273"/>
      <c r="CG93" s="273"/>
      <c r="CH93" s="273"/>
      <c r="CI93" s="273"/>
      <c r="CJ93" s="273"/>
      <c r="CK93" s="273"/>
      <c r="CL93" s="273"/>
      <c r="CM93" s="273"/>
      <c r="CN93" s="273"/>
      <c r="CO93" s="273"/>
      <c r="CP93" s="273"/>
      <c r="CQ93" s="273"/>
      <c r="CR93" s="273"/>
      <c r="CS93" s="273"/>
      <c r="CT93" s="273"/>
      <c r="CU93" s="273"/>
      <c r="CV93" s="273"/>
      <c r="CW93" s="273"/>
      <c r="CX93" s="273"/>
      <c r="CY93" s="273"/>
      <c r="CZ93" s="273"/>
      <c r="DA93" s="273"/>
      <c r="DB93" s="273"/>
      <c r="DC93" s="273"/>
      <c r="DD93" s="273"/>
      <c r="DE93" s="273"/>
      <c r="DF93" s="273"/>
      <c r="DG93" s="273"/>
      <c r="DH93" s="273"/>
      <c r="DI93" s="273"/>
      <c r="DJ93" s="273"/>
      <c r="DK93" s="273"/>
      <c r="DL93" s="273"/>
      <c r="DM93" s="273"/>
      <c r="DN93" s="273"/>
      <c r="DO93" s="273"/>
      <c r="DP93" s="273"/>
      <c r="DQ93" s="273"/>
      <c r="DR93" s="273"/>
      <c r="DS93" s="273"/>
      <c r="DT93" s="273"/>
      <c r="DU93" s="273"/>
      <c r="DV93" s="273"/>
      <c r="DW93" s="273"/>
      <c r="DX93" s="273"/>
      <c r="DY93" s="273"/>
      <c r="DZ93" s="273"/>
      <c r="EA93" s="273"/>
      <c r="EB93" s="273"/>
      <c r="EC93" s="273"/>
      <c r="ED93" s="273"/>
      <c r="EE93" s="273"/>
      <c r="EF93" s="273"/>
      <c r="EG93" s="273"/>
      <c r="EH93" s="273"/>
      <c r="EI93" s="273"/>
      <c r="EJ93" s="273"/>
      <c r="EK93" s="273"/>
      <c r="EL93" s="273"/>
      <c r="EM93" s="273"/>
      <c r="EN93" s="273"/>
      <c r="EO93" s="273"/>
      <c r="EP93" s="273"/>
      <c r="EQ93" s="273"/>
      <c r="ER93" s="273"/>
      <c r="ES93" s="273"/>
      <c r="ET93" s="273"/>
      <c r="EU93" s="273"/>
      <c r="EV93" s="273"/>
      <c r="EW93" s="273"/>
      <c r="EX93" s="273"/>
      <c r="EY93" s="273"/>
      <c r="EZ93" s="273"/>
      <c r="FA93" s="273"/>
      <c r="FB93" s="273"/>
      <c r="FC93" s="273"/>
      <c r="FD93" s="273"/>
      <c r="FE93" s="273"/>
      <c r="FF93" s="273"/>
      <c r="FG93" s="273"/>
      <c r="FH93" s="273"/>
      <c r="FI93" s="273"/>
      <c r="FJ93" s="273"/>
      <c r="FK93" s="273"/>
      <c r="FL93" s="273"/>
      <c r="FM93" s="273"/>
      <c r="FN93" s="273"/>
      <c r="FO93" s="273"/>
      <c r="FP93" s="273"/>
      <c r="FQ93" s="273"/>
      <c r="FR93" s="273"/>
      <c r="FS93" s="273"/>
      <c r="FT93" s="273"/>
      <c r="FU93" s="273"/>
      <c r="FV93" s="273"/>
      <c r="FW93" s="273"/>
      <c r="FX93" s="273"/>
      <c r="FY93" s="273"/>
      <c r="FZ93" s="273"/>
      <c r="GA93" s="273"/>
      <c r="GB93" s="273"/>
      <c r="GC93" s="273"/>
      <c r="GD93" s="273"/>
      <c r="GE93" s="273"/>
      <c r="GF93" s="54"/>
      <c r="GG93" s="54"/>
      <c r="GH93" s="54"/>
      <c r="GI93" s="54"/>
      <c r="GJ93" s="54"/>
      <c r="GK93" s="54"/>
      <c r="GL93" s="54"/>
      <c r="GM93" s="54"/>
    </row>
    <row r="94" spans="188:195" ht="6.75" customHeight="1" hidden="1">
      <c r="GF94" s="54"/>
      <c r="GG94" s="54"/>
      <c r="GH94" s="54"/>
      <c r="GI94" s="54"/>
      <c r="GJ94" s="54"/>
      <c r="GK94" s="54"/>
      <c r="GL94" s="54"/>
      <c r="GM94" s="54"/>
    </row>
    <row r="95" spans="1:195" ht="27.75" customHeight="1" hidden="1">
      <c r="A95" s="296" t="s">
        <v>106</v>
      </c>
      <c r="B95" s="297"/>
      <c r="C95" s="297"/>
      <c r="D95" s="297"/>
      <c r="E95" s="298"/>
      <c r="F95" s="296" t="s">
        <v>35</v>
      </c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8"/>
      <c r="AR95" s="278" t="s">
        <v>154</v>
      </c>
      <c r="AS95" s="279"/>
      <c r="AT95" s="279"/>
      <c r="AU95" s="279"/>
      <c r="AV95" s="279"/>
      <c r="AW95" s="279"/>
      <c r="AX95" s="279"/>
      <c r="AY95" s="279"/>
      <c r="AZ95" s="279"/>
      <c r="BA95" s="279"/>
      <c r="BB95" s="279"/>
      <c r="BC95" s="280"/>
      <c r="BD95" s="278" t="s">
        <v>130</v>
      </c>
      <c r="BE95" s="279"/>
      <c r="BF95" s="279"/>
      <c r="BG95" s="279"/>
      <c r="BH95" s="279"/>
      <c r="BI95" s="279"/>
      <c r="BJ95" s="279"/>
      <c r="BK95" s="279"/>
      <c r="BL95" s="279"/>
      <c r="BM95" s="280"/>
      <c r="BN95" s="278" t="s">
        <v>131</v>
      </c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80"/>
      <c r="CD95" s="278" t="s">
        <v>160</v>
      </c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8" t="s">
        <v>77</v>
      </c>
      <c r="CR95" s="284"/>
      <c r="CS95" s="284"/>
      <c r="CT95" s="284"/>
      <c r="CU95" s="284"/>
      <c r="CV95" s="284"/>
      <c r="CW95" s="284"/>
      <c r="CX95" s="284"/>
      <c r="CY95" s="279"/>
      <c r="CZ95" s="279"/>
      <c r="DA95" s="279"/>
      <c r="DB95" s="270" t="s">
        <v>156</v>
      </c>
      <c r="DC95" s="288"/>
      <c r="DD95" s="288"/>
      <c r="DE95" s="288"/>
      <c r="DF95" s="288"/>
      <c r="DG95" s="288"/>
      <c r="DH95" s="288"/>
      <c r="DI95" s="288"/>
      <c r="DJ95" s="288"/>
      <c r="DK95" s="288"/>
      <c r="DL95" s="288"/>
      <c r="DM95" s="288"/>
      <c r="DN95" s="278" t="s">
        <v>150</v>
      </c>
      <c r="DO95" s="279"/>
      <c r="DP95" s="279"/>
      <c r="DQ95" s="279"/>
      <c r="DR95" s="279"/>
      <c r="DS95" s="279"/>
      <c r="DT95" s="279"/>
      <c r="DU95" s="279"/>
      <c r="DV95" s="279"/>
      <c r="DW95" s="279"/>
      <c r="DX95" s="279"/>
      <c r="DY95" s="279"/>
      <c r="DZ95" s="279"/>
      <c r="EA95" s="279"/>
      <c r="EB95" s="279"/>
      <c r="EC95" s="280"/>
      <c r="ED95" s="302" t="s">
        <v>133</v>
      </c>
      <c r="EE95" s="303"/>
      <c r="EF95" s="303"/>
      <c r="EG95" s="303"/>
      <c r="EH95" s="303"/>
      <c r="EI95" s="303"/>
      <c r="EJ95" s="303"/>
      <c r="EK95" s="303"/>
      <c r="EL95" s="303"/>
      <c r="EM95" s="303"/>
      <c r="EN95" s="303"/>
      <c r="EO95" s="303"/>
      <c r="EP95" s="303"/>
      <c r="EQ95" s="303"/>
      <c r="ER95" s="303"/>
      <c r="ES95" s="303"/>
      <c r="ET95" s="303"/>
      <c r="EU95" s="303"/>
      <c r="EV95" s="303"/>
      <c r="EW95" s="303"/>
      <c r="EX95" s="303"/>
      <c r="EY95" s="303"/>
      <c r="EZ95" s="303"/>
      <c r="FA95" s="303"/>
      <c r="FB95" s="303"/>
      <c r="FC95" s="303"/>
      <c r="FD95" s="303"/>
      <c r="FE95" s="303"/>
      <c r="FF95" s="303"/>
      <c r="FG95" s="303"/>
      <c r="FH95" s="303"/>
      <c r="FI95" s="303"/>
      <c r="FJ95" s="303"/>
      <c r="FK95" s="303"/>
      <c r="FL95" s="304"/>
      <c r="FM95" s="304"/>
      <c r="FN95" s="304"/>
      <c r="FO95" s="304"/>
      <c r="FP95" s="304"/>
      <c r="FQ95" s="304"/>
      <c r="FR95" s="304"/>
      <c r="FS95" s="304"/>
      <c r="FT95" s="304"/>
      <c r="FU95" s="304"/>
      <c r="FV95" s="304"/>
      <c r="FW95" s="304"/>
      <c r="FX95" s="304"/>
      <c r="FY95" s="304"/>
      <c r="FZ95" s="304"/>
      <c r="GA95" s="304"/>
      <c r="GB95" s="304"/>
      <c r="GC95" s="304"/>
      <c r="GD95" s="304"/>
      <c r="GE95" s="305"/>
      <c r="GF95" s="54"/>
      <c r="GG95" s="54"/>
      <c r="GH95" s="54"/>
      <c r="GI95" s="54"/>
      <c r="GJ95" s="54"/>
      <c r="GK95" s="54"/>
      <c r="GL95" s="54"/>
      <c r="GM95" s="54"/>
    </row>
    <row r="96" spans="1:195" ht="50.25" customHeight="1" hidden="1">
      <c r="A96" s="299"/>
      <c r="B96" s="300"/>
      <c r="C96" s="300"/>
      <c r="D96" s="300"/>
      <c r="E96" s="301"/>
      <c r="F96" s="299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1"/>
      <c r="AR96" s="281"/>
      <c r="AS96" s="282"/>
      <c r="AT96" s="282"/>
      <c r="AU96" s="282"/>
      <c r="AV96" s="282"/>
      <c r="AW96" s="282"/>
      <c r="AX96" s="282"/>
      <c r="AY96" s="282"/>
      <c r="AZ96" s="282"/>
      <c r="BA96" s="282"/>
      <c r="BB96" s="282"/>
      <c r="BC96" s="283"/>
      <c r="BD96" s="281"/>
      <c r="BE96" s="282"/>
      <c r="BF96" s="282"/>
      <c r="BG96" s="282"/>
      <c r="BH96" s="282"/>
      <c r="BI96" s="282"/>
      <c r="BJ96" s="282"/>
      <c r="BK96" s="282"/>
      <c r="BL96" s="282"/>
      <c r="BM96" s="283"/>
      <c r="BN96" s="281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3"/>
      <c r="CD96" s="281"/>
      <c r="CE96" s="282"/>
      <c r="CF96" s="282"/>
      <c r="CG96" s="282"/>
      <c r="CH96" s="282"/>
      <c r="CI96" s="282"/>
      <c r="CJ96" s="282"/>
      <c r="CK96" s="282"/>
      <c r="CL96" s="282"/>
      <c r="CM96" s="282"/>
      <c r="CN96" s="282"/>
      <c r="CO96" s="282"/>
      <c r="CP96" s="282"/>
      <c r="CQ96" s="285"/>
      <c r="CR96" s="286"/>
      <c r="CS96" s="286"/>
      <c r="CT96" s="286"/>
      <c r="CU96" s="286"/>
      <c r="CV96" s="286"/>
      <c r="CW96" s="286"/>
      <c r="CX96" s="286"/>
      <c r="CY96" s="282"/>
      <c r="CZ96" s="282"/>
      <c r="DA96" s="282"/>
      <c r="DB96" s="288"/>
      <c r="DC96" s="288"/>
      <c r="DD96" s="288"/>
      <c r="DE96" s="288"/>
      <c r="DF96" s="288"/>
      <c r="DG96" s="288"/>
      <c r="DH96" s="288"/>
      <c r="DI96" s="288"/>
      <c r="DJ96" s="288"/>
      <c r="DK96" s="288"/>
      <c r="DL96" s="288"/>
      <c r="DM96" s="288"/>
      <c r="DN96" s="281"/>
      <c r="DO96" s="282"/>
      <c r="DP96" s="282"/>
      <c r="DQ96" s="282"/>
      <c r="DR96" s="282"/>
      <c r="DS96" s="282"/>
      <c r="DT96" s="282"/>
      <c r="DU96" s="282"/>
      <c r="DV96" s="282"/>
      <c r="DW96" s="282"/>
      <c r="DX96" s="282"/>
      <c r="DY96" s="282"/>
      <c r="DZ96" s="282"/>
      <c r="EA96" s="282"/>
      <c r="EB96" s="282"/>
      <c r="EC96" s="283"/>
      <c r="ED96" s="275" t="s">
        <v>166</v>
      </c>
      <c r="EE96" s="287"/>
      <c r="EF96" s="287"/>
      <c r="EG96" s="287"/>
      <c r="EH96" s="287"/>
      <c r="EI96" s="287"/>
      <c r="EJ96" s="287"/>
      <c r="EK96" s="287"/>
      <c r="EL96" s="287"/>
      <c r="EM96" s="287"/>
      <c r="EN96" s="287"/>
      <c r="EO96" s="287"/>
      <c r="EP96" s="287"/>
      <c r="EQ96" s="287"/>
      <c r="ER96" s="287"/>
      <c r="ES96" s="287"/>
      <c r="ET96" s="287"/>
      <c r="EU96" s="287"/>
      <c r="EV96" s="275" t="s">
        <v>167</v>
      </c>
      <c r="EW96" s="276"/>
      <c r="EX96" s="276"/>
      <c r="EY96" s="276"/>
      <c r="EZ96" s="276"/>
      <c r="FA96" s="276"/>
      <c r="FB96" s="276"/>
      <c r="FC96" s="276"/>
      <c r="FD96" s="276"/>
      <c r="FE96" s="276"/>
      <c r="FF96" s="276"/>
      <c r="FG96" s="276"/>
      <c r="FH96" s="276"/>
      <c r="FI96" s="276"/>
      <c r="FJ96" s="276"/>
      <c r="FK96" s="277"/>
      <c r="FL96" s="276" t="s">
        <v>134</v>
      </c>
      <c r="FM96" s="276"/>
      <c r="FN96" s="276"/>
      <c r="FO96" s="276"/>
      <c r="FP96" s="276"/>
      <c r="FQ96" s="276"/>
      <c r="FR96" s="276"/>
      <c r="FS96" s="276"/>
      <c r="FT96" s="276"/>
      <c r="FU96" s="276"/>
      <c r="FV96" s="276"/>
      <c r="FW96" s="276"/>
      <c r="FX96" s="276"/>
      <c r="FY96" s="276"/>
      <c r="FZ96" s="276"/>
      <c r="GA96" s="276"/>
      <c r="GB96" s="276"/>
      <c r="GC96" s="276"/>
      <c r="GD96" s="276"/>
      <c r="GE96" s="277"/>
      <c r="GF96" s="54"/>
      <c r="GG96" s="54"/>
      <c r="GH96" s="54"/>
      <c r="GI96" s="54"/>
      <c r="GJ96" s="54"/>
      <c r="GK96" s="54"/>
      <c r="GL96" s="54"/>
      <c r="GM96" s="54"/>
    </row>
    <row r="97" spans="1:195" ht="11.25" hidden="1">
      <c r="A97" s="270">
        <v>1</v>
      </c>
      <c r="B97" s="270"/>
      <c r="C97" s="270"/>
      <c r="D97" s="270"/>
      <c r="E97" s="270"/>
      <c r="F97" s="275">
        <v>2</v>
      </c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5">
        <v>3</v>
      </c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5">
        <v>4</v>
      </c>
      <c r="BE97" s="276"/>
      <c r="BF97" s="276"/>
      <c r="BG97" s="276"/>
      <c r="BH97" s="276"/>
      <c r="BI97" s="276"/>
      <c r="BJ97" s="276"/>
      <c r="BK97" s="276"/>
      <c r="BL97" s="276"/>
      <c r="BM97" s="277"/>
      <c r="BN97" s="275">
        <v>5</v>
      </c>
      <c r="BO97" s="276"/>
      <c r="BP97" s="276"/>
      <c r="BQ97" s="276"/>
      <c r="BR97" s="276"/>
      <c r="BS97" s="276"/>
      <c r="BT97" s="276"/>
      <c r="BU97" s="276"/>
      <c r="BV97" s="276"/>
      <c r="BW97" s="276"/>
      <c r="BX97" s="276"/>
      <c r="BY97" s="276"/>
      <c r="BZ97" s="276"/>
      <c r="CA97" s="276"/>
      <c r="CB97" s="276"/>
      <c r="CC97" s="277"/>
      <c r="CD97" s="275">
        <v>6</v>
      </c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6"/>
      <c r="CP97" s="276"/>
      <c r="CQ97" s="270">
        <v>7</v>
      </c>
      <c r="CR97" s="270"/>
      <c r="CS97" s="270"/>
      <c r="CT97" s="270"/>
      <c r="CU97" s="270"/>
      <c r="CV97" s="270"/>
      <c r="CW97" s="270"/>
      <c r="CX97" s="270"/>
      <c r="CY97" s="270"/>
      <c r="CZ97" s="270"/>
      <c r="DA97" s="270"/>
      <c r="DB97" s="276">
        <v>8</v>
      </c>
      <c r="DC97" s="276"/>
      <c r="DD97" s="276"/>
      <c r="DE97" s="276"/>
      <c r="DF97" s="276"/>
      <c r="DG97" s="276"/>
      <c r="DH97" s="276"/>
      <c r="DI97" s="276"/>
      <c r="DJ97" s="276"/>
      <c r="DK97" s="276"/>
      <c r="DL97" s="276"/>
      <c r="DM97" s="277"/>
      <c r="DN97" s="275">
        <v>9</v>
      </c>
      <c r="DO97" s="276"/>
      <c r="DP97" s="276"/>
      <c r="DQ97" s="276"/>
      <c r="DR97" s="276"/>
      <c r="DS97" s="276"/>
      <c r="DT97" s="276"/>
      <c r="DU97" s="276"/>
      <c r="DV97" s="276"/>
      <c r="DW97" s="276"/>
      <c r="DX97" s="276"/>
      <c r="DY97" s="276"/>
      <c r="DZ97" s="276"/>
      <c r="EA97" s="276"/>
      <c r="EB97" s="276"/>
      <c r="EC97" s="277"/>
      <c r="ED97" s="275">
        <v>10</v>
      </c>
      <c r="EE97" s="276"/>
      <c r="EF97" s="276"/>
      <c r="EG97" s="276"/>
      <c r="EH97" s="276"/>
      <c r="EI97" s="276"/>
      <c r="EJ97" s="276"/>
      <c r="EK97" s="276"/>
      <c r="EL97" s="276"/>
      <c r="EM97" s="276"/>
      <c r="EN97" s="276"/>
      <c r="EO97" s="276"/>
      <c r="EP97" s="276"/>
      <c r="EQ97" s="276"/>
      <c r="ER97" s="276"/>
      <c r="ES97" s="276"/>
      <c r="ET97" s="276"/>
      <c r="EU97" s="276"/>
      <c r="EV97" s="275">
        <v>11</v>
      </c>
      <c r="EW97" s="276"/>
      <c r="EX97" s="276"/>
      <c r="EY97" s="276"/>
      <c r="EZ97" s="276"/>
      <c r="FA97" s="276"/>
      <c r="FB97" s="276"/>
      <c r="FC97" s="276"/>
      <c r="FD97" s="276"/>
      <c r="FE97" s="276"/>
      <c r="FF97" s="276"/>
      <c r="FG97" s="276"/>
      <c r="FH97" s="276"/>
      <c r="FI97" s="276"/>
      <c r="FJ97" s="276"/>
      <c r="FK97" s="277"/>
      <c r="FL97" s="276">
        <v>12</v>
      </c>
      <c r="FM97" s="276"/>
      <c r="FN97" s="276"/>
      <c r="FO97" s="276"/>
      <c r="FP97" s="276"/>
      <c r="FQ97" s="276"/>
      <c r="FR97" s="276"/>
      <c r="FS97" s="276"/>
      <c r="FT97" s="276"/>
      <c r="FU97" s="276"/>
      <c r="FV97" s="276"/>
      <c r="FW97" s="276"/>
      <c r="FX97" s="276"/>
      <c r="FY97" s="276"/>
      <c r="FZ97" s="276"/>
      <c r="GA97" s="276"/>
      <c r="GB97" s="276"/>
      <c r="GC97" s="276"/>
      <c r="GD97" s="276"/>
      <c r="GE97" s="277"/>
      <c r="GF97" s="54"/>
      <c r="GG97" s="54"/>
      <c r="GH97" s="54"/>
      <c r="GI97" s="54"/>
      <c r="GJ97" s="54"/>
      <c r="GK97" s="54"/>
      <c r="GL97" s="54"/>
      <c r="GM97" s="54"/>
    </row>
    <row r="98" spans="1:195" ht="12.75" hidden="1">
      <c r="A98" s="270">
        <v>1</v>
      </c>
      <c r="B98" s="270"/>
      <c r="C98" s="270"/>
      <c r="D98" s="270"/>
      <c r="E98" s="270"/>
      <c r="F98" s="275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5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75"/>
      <c r="BE98" s="287"/>
      <c r="BF98" s="287"/>
      <c r="BG98" s="287"/>
      <c r="BH98" s="287"/>
      <c r="BI98" s="287"/>
      <c r="BJ98" s="287"/>
      <c r="BK98" s="287"/>
      <c r="BL98" s="287"/>
      <c r="BM98" s="294"/>
      <c r="BN98" s="275"/>
      <c r="BO98" s="276"/>
      <c r="BP98" s="276"/>
      <c r="BQ98" s="276"/>
      <c r="BR98" s="276"/>
      <c r="BS98" s="276"/>
      <c r="BT98" s="276"/>
      <c r="BU98" s="276"/>
      <c r="BV98" s="276"/>
      <c r="BW98" s="276"/>
      <c r="BX98" s="276"/>
      <c r="BY98" s="276"/>
      <c r="BZ98" s="276"/>
      <c r="CA98" s="287"/>
      <c r="CB98" s="287"/>
      <c r="CC98" s="294"/>
      <c r="CD98" s="275"/>
      <c r="CE98" s="287"/>
      <c r="CF98" s="287"/>
      <c r="CG98" s="287"/>
      <c r="CH98" s="287"/>
      <c r="CI98" s="287"/>
      <c r="CJ98" s="287"/>
      <c r="CK98" s="287"/>
      <c r="CL98" s="287"/>
      <c r="CM98" s="287"/>
      <c r="CN98" s="287"/>
      <c r="CO98" s="287"/>
      <c r="CP98" s="287"/>
      <c r="CQ98" s="270"/>
      <c r="CR98" s="270"/>
      <c r="CS98" s="270"/>
      <c r="CT98" s="270"/>
      <c r="CU98" s="270"/>
      <c r="CV98" s="270"/>
      <c r="CW98" s="270"/>
      <c r="CX98" s="270"/>
      <c r="CY98" s="270"/>
      <c r="CZ98" s="270"/>
      <c r="DA98" s="270"/>
      <c r="DB98" s="276"/>
      <c r="DC98" s="276"/>
      <c r="DD98" s="276"/>
      <c r="DE98" s="276"/>
      <c r="DF98" s="276"/>
      <c r="DG98" s="276"/>
      <c r="DH98" s="276"/>
      <c r="DI98" s="276"/>
      <c r="DJ98" s="276"/>
      <c r="DK98" s="276"/>
      <c r="DL98" s="276"/>
      <c r="DM98" s="277"/>
      <c r="DN98" s="275"/>
      <c r="DO98" s="287"/>
      <c r="DP98" s="287"/>
      <c r="DQ98" s="287"/>
      <c r="DR98" s="287"/>
      <c r="DS98" s="287"/>
      <c r="DT98" s="287"/>
      <c r="DU98" s="287"/>
      <c r="DV98" s="287"/>
      <c r="DW98" s="287"/>
      <c r="DX98" s="287"/>
      <c r="DY98" s="287"/>
      <c r="DZ98" s="287"/>
      <c r="EA98" s="287"/>
      <c r="EB98" s="287"/>
      <c r="EC98" s="294"/>
      <c r="ED98" s="275"/>
      <c r="EE98" s="287"/>
      <c r="EF98" s="287"/>
      <c r="EG98" s="287"/>
      <c r="EH98" s="287"/>
      <c r="EI98" s="287"/>
      <c r="EJ98" s="287"/>
      <c r="EK98" s="287"/>
      <c r="EL98" s="287"/>
      <c r="EM98" s="287"/>
      <c r="EN98" s="287"/>
      <c r="EO98" s="287"/>
      <c r="EP98" s="287"/>
      <c r="EQ98" s="287"/>
      <c r="ER98" s="287"/>
      <c r="ES98" s="287"/>
      <c r="ET98" s="287"/>
      <c r="EU98" s="287"/>
      <c r="EV98" s="329"/>
      <c r="EW98" s="287"/>
      <c r="EX98" s="287"/>
      <c r="EY98" s="287"/>
      <c r="EZ98" s="287"/>
      <c r="FA98" s="287"/>
      <c r="FB98" s="287"/>
      <c r="FC98" s="287"/>
      <c r="FD98" s="287"/>
      <c r="FE98" s="287"/>
      <c r="FF98" s="287"/>
      <c r="FG98" s="287"/>
      <c r="FH98" s="287"/>
      <c r="FI98" s="287"/>
      <c r="FJ98" s="287"/>
      <c r="FK98" s="294"/>
      <c r="FL98" s="287"/>
      <c r="FM98" s="287"/>
      <c r="FN98" s="287"/>
      <c r="FO98" s="287"/>
      <c r="FP98" s="287"/>
      <c r="FQ98" s="287"/>
      <c r="FR98" s="287"/>
      <c r="FS98" s="287"/>
      <c r="FT98" s="287"/>
      <c r="FU98" s="287"/>
      <c r="FV98" s="287"/>
      <c r="FW98" s="287"/>
      <c r="FX98" s="287"/>
      <c r="FY98" s="287"/>
      <c r="FZ98" s="287"/>
      <c r="GA98" s="287"/>
      <c r="GB98" s="287"/>
      <c r="GC98" s="287"/>
      <c r="GD98" s="287"/>
      <c r="GE98" s="294"/>
      <c r="GF98" s="54"/>
      <c r="GG98" s="54"/>
      <c r="GH98" s="54"/>
      <c r="GI98" s="54"/>
      <c r="GJ98" s="54"/>
      <c r="GK98" s="54"/>
      <c r="GL98" s="54"/>
      <c r="GM98" s="54"/>
    </row>
    <row r="99" spans="1:195" ht="12.75" hidden="1">
      <c r="A99" s="270">
        <v>2</v>
      </c>
      <c r="B99" s="270"/>
      <c r="C99" s="270"/>
      <c r="D99" s="270"/>
      <c r="E99" s="270"/>
      <c r="F99" s="275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5"/>
      <c r="AS99" s="287"/>
      <c r="AT99" s="287"/>
      <c r="AU99" s="287"/>
      <c r="AV99" s="287"/>
      <c r="AW99" s="287"/>
      <c r="AX99" s="287"/>
      <c r="AY99" s="287"/>
      <c r="AZ99" s="287"/>
      <c r="BA99" s="287"/>
      <c r="BB99" s="287"/>
      <c r="BC99" s="287"/>
      <c r="BD99" s="275"/>
      <c r="BE99" s="287"/>
      <c r="BF99" s="287"/>
      <c r="BG99" s="287"/>
      <c r="BH99" s="287"/>
      <c r="BI99" s="287"/>
      <c r="BJ99" s="287"/>
      <c r="BK99" s="287"/>
      <c r="BL99" s="287"/>
      <c r="BM99" s="294"/>
      <c r="BN99" s="275"/>
      <c r="BO99" s="276"/>
      <c r="BP99" s="276"/>
      <c r="BQ99" s="276"/>
      <c r="BR99" s="276"/>
      <c r="BS99" s="276"/>
      <c r="BT99" s="276"/>
      <c r="BU99" s="276"/>
      <c r="BV99" s="276"/>
      <c r="BW99" s="276"/>
      <c r="BX99" s="276"/>
      <c r="BY99" s="276"/>
      <c r="BZ99" s="276"/>
      <c r="CA99" s="287"/>
      <c r="CB99" s="287"/>
      <c r="CC99" s="294"/>
      <c r="CD99" s="275"/>
      <c r="CE99" s="287"/>
      <c r="CF99" s="287"/>
      <c r="CG99" s="287"/>
      <c r="CH99" s="287"/>
      <c r="CI99" s="287"/>
      <c r="CJ99" s="287"/>
      <c r="CK99" s="287"/>
      <c r="CL99" s="287"/>
      <c r="CM99" s="287"/>
      <c r="CN99" s="287"/>
      <c r="CO99" s="287"/>
      <c r="CP99" s="287"/>
      <c r="CQ99" s="270"/>
      <c r="CR99" s="270"/>
      <c r="CS99" s="270"/>
      <c r="CT99" s="270"/>
      <c r="CU99" s="270"/>
      <c r="CV99" s="270"/>
      <c r="CW99" s="270"/>
      <c r="CX99" s="270"/>
      <c r="CY99" s="270"/>
      <c r="CZ99" s="270"/>
      <c r="DA99" s="270"/>
      <c r="DB99" s="276"/>
      <c r="DC99" s="276"/>
      <c r="DD99" s="276"/>
      <c r="DE99" s="276"/>
      <c r="DF99" s="276"/>
      <c r="DG99" s="276"/>
      <c r="DH99" s="276"/>
      <c r="DI99" s="276"/>
      <c r="DJ99" s="276"/>
      <c r="DK99" s="276"/>
      <c r="DL99" s="276"/>
      <c r="DM99" s="277"/>
      <c r="DN99" s="275"/>
      <c r="DO99" s="287"/>
      <c r="DP99" s="287"/>
      <c r="DQ99" s="287"/>
      <c r="DR99" s="287"/>
      <c r="DS99" s="287"/>
      <c r="DT99" s="287"/>
      <c r="DU99" s="287"/>
      <c r="DV99" s="287"/>
      <c r="DW99" s="287"/>
      <c r="DX99" s="287"/>
      <c r="DY99" s="287"/>
      <c r="DZ99" s="287"/>
      <c r="EA99" s="287"/>
      <c r="EB99" s="287"/>
      <c r="EC99" s="294"/>
      <c r="ED99" s="275"/>
      <c r="EE99" s="287"/>
      <c r="EF99" s="287"/>
      <c r="EG99" s="287"/>
      <c r="EH99" s="287"/>
      <c r="EI99" s="287"/>
      <c r="EJ99" s="287"/>
      <c r="EK99" s="287"/>
      <c r="EL99" s="287"/>
      <c r="EM99" s="287"/>
      <c r="EN99" s="287"/>
      <c r="EO99" s="287"/>
      <c r="EP99" s="287"/>
      <c r="EQ99" s="287"/>
      <c r="ER99" s="287"/>
      <c r="ES99" s="287"/>
      <c r="ET99" s="287"/>
      <c r="EU99" s="287"/>
      <c r="EV99" s="329"/>
      <c r="EW99" s="287"/>
      <c r="EX99" s="287"/>
      <c r="EY99" s="287"/>
      <c r="EZ99" s="287"/>
      <c r="FA99" s="287"/>
      <c r="FB99" s="287"/>
      <c r="FC99" s="287"/>
      <c r="FD99" s="287"/>
      <c r="FE99" s="287"/>
      <c r="FF99" s="287"/>
      <c r="FG99" s="287"/>
      <c r="FH99" s="287"/>
      <c r="FI99" s="287"/>
      <c r="FJ99" s="287"/>
      <c r="FK99" s="294"/>
      <c r="FL99" s="287"/>
      <c r="FM99" s="287"/>
      <c r="FN99" s="287"/>
      <c r="FO99" s="287"/>
      <c r="FP99" s="287"/>
      <c r="FQ99" s="287"/>
      <c r="FR99" s="287"/>
      <c r="FS99" s="287"/>
      <c r="FT99" s="287"/>
      <c r="FU99" s="287"/>
      <c r="FV99" s="287"/>
      <c r="FW99" s="287"/>
      <c r="FX99" s="287"/>
      <c r="FY99" s="287"/>
      <c r="FZ99" s="287"/>
      <c r="GA99" s="287"/>
      <c r="GB99" s="287"/>
      <c r="GC99" s="287"/>
      <c r="GD99" s="287"/>
      <c r="GE99" s="294"/>
      <c r="GF99" s="54"/>
      <c r="GG99" s="54"/>
      <c r="GH99" s="54"/>
      <c r="GI99" s="54"/>
      <c r="GJ99" s="54"/>
      <c r="GK99" s="54"/>
      <c r="GL99" s="54"/>
      <c r="GM99" s="54"/>
    </row>
    <row r="100" spans="1:195" ht="12.75" hidden="1">
      <c r="A100" s="270">
        <v>3</v>
      </c>
      <c r="B100" s="270"/>
      <c r="C100" s="270"/>
      <c r="D100" s="270"/>
      <c r="E100" s="270"/>
      <c r="F100" s="275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5"/>
      <c r="AS100" s="287"/>
      <c r="AT100" s="287"/>
      <c r="AU100" s="287"/>
      <c r="AV100" s="287"/>
      <c r="AW100" s="287"/>
      <c r="AX100" s="287"/>
      <c r="AY100" s="287"/>
      <c r="AZ100" s="287"/>
      <c r="BA100" s="287"/>
      <c r="BB100" s="287"/>
      <c r="BC100" s="287"/>
      <c r="BD100" s="275"/>
      <c r="BE100" s="287"/>
      <c r="BF100" s="287"/>
      <c r="BG100" s="287"/>
      <c r="BH100" s="287"/>
      <c r="BI100" s="287"/>
      <c r="BJ100" s="287"/>
      <c r="BK100" s="287"/>
      <c r="BL100" s="287"/>
      <c r="BM100" s="294"/>
      <c r="BN100" s="275"/>
      <c r="BO100" s="276"/>
      <c r="BP100" s="276"/>
      <c r="BQ100" s="276"/>
      <c r="BR100" s="276"/>
      <c r="BS100" s="276"/>
      <c r="BT100" s="276"/>
      <c r="BU100" s="276"/>
      <c r="BV100" s="276"/>
      <c r="BW100" s="276"/>
      <c r="BX100" s="276"/>
      <c r="BY100" s="276"/>
      <c r="BZ100" s="276"/>
      <c r="CA100" s="287"/>
      <c r="CB100" s="287"/>
      <c r="CC100" s="294"/>
      <c r="CD100" s="275"/>
      <c r="CE100" s="287"/>
      <c r="CF100" s="287"/>
      <c r="CG100" s="287"/>
      <c r="CH100" s="287"/>
      <c r="CI100" s="287"/>
      <c r="CJ100" s="287"/>
      <c r="CK100" s="287"/>
      <c r="CL100" s="287"/>
      <c r="CM100" s="287"/>
      <c r="CN100" s="287"/>
      <c r="CO100" s="287"/>
      <c r="CP100" s="287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270"/>
      <c r="DB100" s="276"/>
      <c r="DC100" s="276"/>
      <c r="DD100" s="276"/>
      <c r="DE100" s="276"/>
      <c r="DF100" s="276"/>
      <c r="DG100" s="276"/>
      <c r="DH100" s="276"/>
      <c r="DI100" s="276"/>
      <c r="DJ100" s="276"/>
      <c r="DK100" s="276"/>
      <c r="DL100" s="276"/>
      <c r="DM100" s="277"/>
      <c r="DN100" s="275"/>
      <c r="DO100" s="287"/>
      <c r="DP100" s="287"/>
      <c r="DQ100" s="287"/>
      <c r="DR100" s="287"/>
      <c r="DS100" s="287"/>
      <c r="DT100" s="287"/>
      <c r="DU100" s="287"/>
      <c r="DV100" s="287"/>
      <c r="DW100" s="287"/>
      <c r="DX100" s="287"/>
      <c r="DY100" s="287"/>
      <c r="DZ100" s="287"/>
      <c r="EA100" s="287"/>
      <c r="EB100" s="287"/>
      <c r="EC100" s="294"/>
      <c r="ED100" s="275"/>
      <c r="EE100" s="287"/>
      <c r="EF100" s="287"/>
      <c r="EG100" s="287"/>
      <c r="EH100" s="287"/>
      <c r="EI100" s="287"/>
      <c r="EJ100" s="287"/>
      <c r="EK100" s="287"/>
      <c r="EL100" s="287"/>
      <c r="EM100" s="287"/>
      <c r="EN100" s="287"/>
      <c r="EO100" s="287"/>
      <c r="EP100" s="287"/>
      <c r="EQ100" s="287"/>
      <c r="ER100" s="287"/>
      <c r="ES100" s="287"/>
      <c r="ET100" s="287"/>
      <c r="EU100" s="287"/>
      <c r="EV100" s="329"/>
      <c r="EW100" s="287"/>
      <c r="EX100" s="287"/>
      <c r="EY100" s="287"/>
      <c r="EZ100" s="287"/>
      <c r="FA100" s="287"/>
      <c r="FB100" s="287"/>
      <c r="FC100" s="287"/>
      <c r="FD100" s="287"/>
      <c r="FE100" s="287"/>
      <c r="FF100" s="287"/>
      <c r="FG100" s="287"/>
      <c r="FH100" s="287"/>
      <c r="FI100" s="287"/>
      <c r="FJ100" s="287"/>
      <c r="FK100" s="294"/>
      <c r="FL100" s="287"/>
      <c r="FM100" s="287"/>
      <c r="FN100" s="287"/>
      <c r="FO100" s="287"/>
      <c r="FP100" s="287"/>
      <c r="FQ100" s="287"/>
      <c r="FR100" s="287"/>
      <c r="FS100" s="287"/>
      <c r="FT100" s="287"/>
      <c r="FU100" s="287"/>
      <c r="FV100" s="287"/>
      <c r="FW100" s="287"/>
      <c r="FX100" s="287"/>
      <c r="FY100" s="287"/>
      <c r="FZ100" s="287"/>
      <c r="GA100" s="287"/>
      <c r="GB100" s="287"/>
      <c r="GC100" s="287"/>
      <c r="GD100" s="287"/>
      <c r="GE100" s="294"/>
      <c r="GF100" s="54"/>
      <c r="GG100" s="54"/>
      <c r="GH100" s="54"/>
      <c r="GI100" s="54"/>
      <c r="GJ100" s="54"/>
      <c r="GK100" s="54"/>
      <c r="GL100" s="54"/>
      <c r="GM100" s="54"/>
    </row>
    <row r="101" spans="1:195" ht="12.75" hidden="1">
      <c r="A101" s="270"/>
      <c r="B101" s="270"/>
      <c r="C101" s="270"/>
      <c r="D101" s="270"/>
      <c r="E101" s="270"/>
      <c r="F101" s="267" t="s">
        <v>18</v>
      </c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75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75"/>
      <c r="BE101" s="287"/>
      <c r="BF101" s="287"/>
      <c r="BG101" s="287"/>
      <c r="BH101" s="287"/>
      <c r="BI101" s="287"/>
      <c r="BJ101" s="287"/>
      <c r="BK101" s="287"/>
      <c r="BL101" s="287"/>
      <c r="BM101" s="294"/>
      <c r="BN101" s="275"/>
      <c r="BO101" s="276"/>
      <c r="BP101" s="276"/>
      <c r="BQ101" s="276"/>
      <c r="BR101" s="276"/>
      <c r="BS101" s="276"/>
      <c r="BT101" s="276"/>
      <c r="BU101" s="276"/>
      <c r="BV101" s="276"/>
      <c r="BW101" s="276"/>
      <c r="BX101" s="276"/>
      <c r="BY101" s="276"/>
      <c r="BZ101" s="276"/>
      <c r="CA101" s="287"/>
      <c r="CB101" s="287"/>
      <c r="CC101" s="294"/>
      <c r="CD101" s="275"/>
      <c r="CE101" s="287"/>
      <c r="CF101" s="287"/>
      <c r="CG101" s="287"/>
      <c r="CH101" s="287"/>
      <c r="CI101" s="287"/>
      <c r="CJ101" s="287"/>
      <c r="CK101" s="287"/>
      <c r="CL101" s="287"/>
      <c r="CM101" s="287"/>
      <c r="CN101" s="287"/>
      <c r="CO101" s="287"/>
      <c r="CP101" s="287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270"/>
      <c r="DB101" s="276"/>
      <c r="DC101" s="276"/>
      <c r="DD101" s="276"/>
      <c r="DE101" s="276"/>
      <c r="DF101" s="276"/>
      <c r="DG101" s="276"/>
      <c r="DH101" s="276"/>
      <c r="DI101" s="276"/>
      <c r="DJ101" s="276"/>
      <c r="DK101" s="276"/>
      <c r="DL101" s="276"/>
      <c r="DM101" s="277"/>
      <c r="DN101" s="275"/>
      <c r="DO101" s="287"/>
      <c r="DP101" s="287"/>
      <c r="DQ101" s="287"/>
      <c r="DR101" s="287"/>
      <c r="DS101" s="287"/>
      <c r="DT101" s="287"/>
      <c r="DU101" s="287"/>
      <c r="DV101" s="287"/>
      <c r="DW101" s="287"/>
      <c r="DX101" s="287"/>
      <c r="DY101" s="287"/>
      <c r="DZ101" s="287"/>
      <c r="EA101" s="287"/>
      <c r="EB101" s="287"/>
      <c r="EC101" s="294"/>
      <c r="ED101" s="275"/>
      <c r="EE101" s="287"/>
      <c r="EF101" s="287"/>
      <c r="EG101" s="287"/>
      <c r="EH101" s="287"/>
      <c r="EI101" s="287"/>
      <c r="EJ101" s="287"/>
      <c r="EK101" s="287"/>
      <c r="EL101" s="287"/>
      <c r="EM101" s="287"/>
      <c r="EN101" s="287"/>
      <c r="EO101" s="287"/>
      <c r="EP101" s="287"/>
      <c r="EQ101" s="287"/>
      <c r="ER101" s="287"/>
      <c r="ES101" s="287"/>
      <c r="ET101" s="287"/>
      <c r="EU101" s="287"/>
      <c r="EV101" s="329"/>
      <c r="EW101" s="287"/>
      <c r="EX101" s="287"/>
      <c r="EY101" s="287"/>
      <c r="EZ101" s="287"/>
      <c r="FA101" s="287"/>
      <c r="FB101" s="287"/>
      <c r="FC101" s="287"/>
      <c r="FD101" s="287"/>
      <c r="FE101" s="287"/>
      <c r="FF101" s="287"/>
      <c r="FG101" s="287"/>
      <c r="FH101" s="287"/>
      <c r="FI101" s="287"/>
      <c r="FJ101" s="287"/>
      <c r="FK101" s="294"/>
      <c r="FL101" s="287"/>
      <c r="FM101" s="287"/>
      <c r="FN101" s="287"/>
      <c r="FO101" s="287"/>
      <c r="FP101" s="287"/>
      <c r="FQ101" s="287"/>
      <c r="FR101" s="287"/>
      <c r="FS101" s="287"/>
      <c r="FT101" s="287"/>
      <c r="FU101" s="287"/>
      <c r="FV101" s="287"/>
      <c r="FW101" s="287"/>
      <c r="FX101" s="287"/>
      <c r="FY101" s="287"/>
      <c r="FZ101" s="287"/>
      <c r="GA101" s="287"/>
      <c r="GB101" s="287"/>
      <c r="GC101" s="287"/>
      <c r="GD101" s="287"/>
      <c r="GE101" s="294"/>
      <c r="GF101" s="54"/>
      <c r="GG101" s="54"/>
      <c r="GH101" s="54"/>
      <c r="GI101" s="54"/>
      <c r="GJ101" s="54"/>
      <c r="GK101" s="54"/>
      <c r="GL101" s="54"/>
      <c r="GM101" s="54"/>
    </row>
    <row r="102" spans="1:195" ht="29.25" customHeight="1" hidden="1">
      <c r="A102" s="289" t="s">
        <v>155</v>
      </c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  <c r="AH102" s="290"/>
      <c r="AI102" s="290"/>
      <c r="AJ102" s="290"/>
      <c r="AK102" s="290"/>
      <c r="AL102" s="290"/>
      <c r="AM102" s="290"/>
      <c r="AN102" s="290"/>
      <c r="AO102" s="290"/>
      <c r="AP102" s="290"/>
      <c r="AQ102" s="290"/>
      <c r="AR102" s="290"/>
      <c r="AS102" s="290"/>
      <c r="AT102" s="290"/>
      <c r="AU102" s="290"/>
      <c r="AV102" s="290"/>
      <c r="AW102" s="290"/>
      <c r="AX102" s="290"/>
      <c r="AY102" s="290"/>
      <c r="AZ102" s="290"/>
      <c r="BA102" s="290"/>
      <c r="BB102" s="290"/>
      <c r="BC102" s="290"/>
      <c r="BD102" s="290"/>
      <c r="BE102" s="290"/>
      <c r="BF102" s="290"/>
      <c r="BG102" s="290"/>
      <c r="BH102" s="290"/>
      <c r="BI102" s="290"/>
      <c r="BJ102" s="290"/>
      <c r="BK102" s="290"/>
      <c r="BL102" s="290"/>
      <c r="BM102" s="290"/>
      <c r="BN102" s="290"/>
      <c r="BO102" s="290"/>
      <c r="BP102" s="290"/>
      <c r="BQ102" s="290"/>
      <c r="BR102" s="290"/>
      <c r="BS102" s="290"/>
      <c r="BT102" s="290"/>
      <c r="BU102" s="290"/>
      <c r="BV102" s="290"/>
      <c r="BW102" s="290"/>
      <c r="BX102" s="290"/>
      <c r="BY102" s="290"/>
      <c r="BZ102" s="290"/>
      <c r="CA102" s="290"/>
      <c r="CB102" s="290"/>
      <c r="CC102" s="290"/>
      <c r="CD102" s="290"/>
      <c r="CE102" s="290"/>
      <c r="CF102" s="290"/>
      <c r="CG102" s="290"/>
      <c r="CH102" s="290"/>
      <c r="CI102" s="290"/>
      <c r="CJ102" s="290"/>
      <c r="CK102" s="290"/>
      <c r="CL102" s="290"/>
      <c r="CM102" s="290"/>
      <c r="CN102" s="290"/>
      <c r="CO102" s="290"/>
      <c r="CP102" s="290"/>
      <c r="CQ102" s="290"/>
      <c r="CR102" s="290"/>
      <c r="CS102" s="290"/>
      <c r="CT102" s="290"/>
      <c r="CU102" s="290"/>
      <c r="CV102" s="290"/>
      <c r="CW102" s="290"/>
      <c r="CX102" s="290"/>
      <c r="CY102" s="290"/>
      <c r="CZ102" s="290"/>
      <c r="DA102" s="290"/>
      <c r="DB102" s="290"/>
      <c r="DC102" s="290"/>
      <c r="DD102" s="290"/>
      <c r="DE102" s="290"/>
      <c r="DF102" s="290"/>
      <c r="DG102" s="290"/>
      <c r="DH102" s="290"/>
      <c r="DI102" s="290"/>
      <c r="DJ102" s="290"/>
      <c r="DK102" s="290"/>
      <c r="DL102" s="290"/>
      <c r="DM102" s="290"/>
      <c r="DN102" s="290"/>
      <c r="DO102" s="290"/>
      <c r="DP102" s="290"/>
      <c r="DQ102" s="290"/>
      <c r="DR102" s="290"/>
      <c r="DS102" s="290"/>
      <c r="DT102" s="290"/>
      <c r="DU102" s="290"/>
      <c r="DV102" s="290"/>
      <c r="DW102" s="290"/>
      <c r="DX102" s="290"/>
      <c r="DY102" s="290"/>
      <c r="DZ102" s="290"/>
      <c r="EA102" s="290"/>
      <c r="EB102" s="290"/>
      <c r="EC102" s="290"/>
      <c r="ED102" s="290"/>
      <c r="EE102" s="290"/>
      <c r="EF102" s="290"/>
      <c r="EG102" s="290"/>
      <c r="EH102" s="290"/>
      <c r="EI102" s="290"/>
      <c r="EJ102" s="290"/>
      <c r="EK102" s="290"/>
      <c r="EL102" s="290"/>
      <c r="EM102" s="290"/>
      <c r="EN102" s="290"/>
      <c r="EO102" s="290"/>
      <c r="EP102" s="290"/>
      <c r="EQ102" s="290"/>
      <c r="ER102" s="290"/>
      <c r="ES102" s="290"/>
      <c r="ET102" s="290"/>
      <c r="EU102" s="290"/>
      <c r="EV102" s="290"/>
      <c r="EW102" s="290"/>
      <c r="EX102" s="290"/>
      <c r="EY102" s="290"/>
      <c r="EZ102" s="290"/>
      <c r="FA102" s="290"/>
      <c r="FB102" s="290"/>
      <c r="FC102" s="290"/>
      <c r="FD102" s="290"/>
      <c r="FE102" s="290"/>
      <c r="FF102" s="290"/>
      <c r="FG102" s="290"/>
      <c r="FH102" s="290"/>
      <c r="FI102" s="290"/>
      <c r="FJ102" s="290"/>
      <c r="FK102" s="290"/>
      <c r="FL102" s="290"/>
      <c r="FM102" s="290"/>
      <c r="FN102" s="290"/>
      <c r="FO102" s="290"/>
      <c r="FP102" s="290"/>
      <c r="FQ102" s="290"/>
      <c r="FR102" s="290"/>
      <c r="FS102" s="290"/>
      <c r="FT102" s="290"/>
      <c r="FU102" s="290"/>
      <c r="FV102" s="290"/>
      <c r="FW102" s="290"/>
      <c r="FX102" s="290"/>
      <c r="FY102" s="290"/>
      <c r="FZ102" s="290"/>
      <c r="GA102" s="290"/>
      <c r="GB102" s="290"/>
      <c r="GC102" s="290"/>
      <c r="GD102" s="290"/>
      <c r="GE102" s="290"/>
      <c r="GF102" s="54"/>
      <c r="GG102" s="54"/>
      <c r="GH102" s="54"/>
      <c r="GI102" s="54"/>
      <c r="GJ102" s="54"/>
      <c r="GK102" s="54"/>
      <c r="GL102" s="54"/>
      <c r="GM102" s="54"/>
    </row>
    <row r="103" spans="1:195" ht="11.25" hidden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</row>
    <row r="104" spans="1:195" ht="12" hidden="1">
      <c r="A104" s="273" t="s">
        <v>157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  <c r="CA104" s="273"/>
      <c r="CB104" s="273"/>
      <c r="CC104" s="273"/>
      <c r="CD104" s="273"/>
      <c r="CE104" s="273"/>
      <c r="CF104" s="273"/>
      <c r="CG104" s="273"/>
      <c r="CH104" s="273"/>
      <c r="CI104" s="273"/>
      <c r="CJ104" s="273"/>
      <c r="CK104" s="273"/>
      <c r="CL104" s="273"/>
      <c r="CM104" s="273"/>
      <c r="CN104" s="273"/>
      <c r="CO104" s="273"/>
      <c r="CP104" s="273"/>
      <c r="CQ104" s="273"/>
      <c r="CR104" s="273"/>
      <c r="CS104" s="273"/>
      <c r="CT104" s="273"/>
      <c r="CU104" s="273"/>
      <c r="CV104" s="273"/>
      <c r="CW104" s="273"/>
      <c r="CX104" s="273"/>
      <c r="CY104" s="273"/>
      <c r="CZ104" s="273"/>
      <c r="DA104" s="273"/>
      <c r="DB104" s="273"/>
      <c r="DC104" s="273"/>
      <c r="DD104" s="273"/>
      <c r="DE104" s="273"/>
      <c r="DF104" s="273"/>
      <c r="DG104" s="273"/>
      <c r="DH104" s="273"/>
      <c r="DI104" s="273"/>
      <c r="DJ104" s="273"/>
      <c r="DK104" s="273"/>
      <c r="DL104" s="273"/>
      <c r="DM104" s="273"/>
      <c r="DN104" s="273"/>
      <c r="DO104" s="273"/>
      <c r="DP104" s="273"/>
      <c r="DQ104" s="273"/>
      <c r="DR104" s="273"/>
      <c r="DS104" s="273"/>
      <c r="DT104" s="273"/>
      <c r="DU104" s="273"/>
      <c r="DV104" s="273"/>
      <c r="DW104" s="273"/>
      <c r="DX104" s="273"/>
      <c r="DY104" s="273"/>
      <c r="DZ104" s="273"/>
      <c r="EA104" s="273"/>
      <c r="EB104" s="273"/>
      <c r="EC104" s="273"/>
      <c r="ED104" s="273"/>
      <c r="EE104" s="273"/>
      <c r="EF104" s="273"/>
      <c r="EG104" s="273"/>
      <c r="EH104" s="273"/>
      <c r="EI104" s="273"/>
      <c r="EJ104" s="273"/>
      <c r="EK104" s="273"/>
      <c r="EL104" s="273"/>
      <c r="EM104" s="273"/>
      <c r="EN104" s="273"/>
      <c r="EO104" s="273"/>
      <c r="EP104" s="273"/>
      <c r="EQ104" s="273"/>
      <c r="ER104" s="273"/>
      <c r="ES104" s="273"/>
      <c r="ET104" s="273"/>
      <c r="EU104" s="273"/>
      <c r="EV104" s="273"/>
      <c r="EW104" s="273"/>
      <c r="EX104" s="273"/>
      <c r="EY104" s="273"/>
      <c r="EZ104" s="273"/>
      <c r="FA104" s="273"/>
      <c r="FB104" s="273"/>
      <c r="FC104" s="273"/>
      <c r="FD104" s="273"/>
      <c r="FE104" s="273"/>
      <c r="FF104" s="273"/>
      <c r="FG104" s="273"/>
      <c r="FH104" s="273"/>
      <c r="FI104" s="273"/>
      <c r="FJ104" s="273"/>
      <c r="FK104" s="273"/>
      <c r="FL104" s="273"/>
      <c r="FM104" s="273"/>
      <c r="FN104" s="273"/>
      <c r="FO104" s="273"/>
      <c r="FP104" s="273"/>
      <c r="FQ104" s="273"/>
      <c r="FR104" s="273"/>
      <c r="FS104" s="273"/>
      <c r="FT104" s="273"/>
      <c r="FU104" s="273"/>
      <c r="FV104" s="273"/>
      <c r="FW104" s="273"/>
      <c r="FX104" s="273"/>
      <c r="FY104" s="273"/>
      <c r="FZ104" s="273"/>
      <c r="GA104" s="273"/>
      <c r="GB104" s="273"/>
      <c r="GC104" s="273"/>
      <c r="GD104" s="273"/>
      <c r="GE104" s="273"/>
      <c r="GF104" s="54"/>
      <c r="GG104" s="54"/>
      <c r="GH104" s="54"/>
      <c r="GI104" s="54"/>
      <c r="GJ104" s="54"/>
      <c r="GK104" s="54"/>
      <c r="GL104" s="54"/>
      <c r="GM104" s="54"/>
    </row>
    <row r="105" spans="188:195" ht="11.25" hidden="1">
      <c r="GF105" s="54"/>
      <c r="GG105" s="54"/>
      <c r="GH105" s="54"/>
      <c r="GI105" s="54"/>
      <c r="GJ105" s="54"/>
      <c r="GK105" s="54"/>
      <c r="GL105" s="54"/>
      <c r="GM105" s="54"/>
    </row>
    <row r="106" spans="1:195" ht="27.75" customHeight="1" hidden="1">
      <c r="A106" s="270" t="s">
        <v>106</v>
      </c>
      <c r="B106" s="270"/>
      <c r="C106" s="270"/>
      <c r="D106" s="270"/>
      <c r="E106" s="270"/>
      <c r="F106" s="275" t="s">
        <v>35</v>
      </c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276"/>
      <c r="AX106" s="276"/>
      <c r="AY106" s="276"/>
      <c r="AZ106" s="276"/>
      <c r="BA106" s="276"/>
      <c r="BB106" s="276"/>
      <c r="BC106" s="276"/>
      <c r="BD106" s="276"/>
      <c r="BE106" s="276"/>
      <c r="BF106" s="276"/>
      <c r="BG106" s="276"/>
      <c r="BH106" s="276"/>
      <c r="BI106" s="276"/>
      <c r="BJ106" s="276"/>
      <c r="BK106" s="276"/>
      <c r="BL106" s="276"/>
      <c r="BM106" s="276"/>
      <c r="BN106" s="276"/>
      <c r="BO106" s="276"/>
      <c r="BP106" s="276"/>
      <c r="BQ106" s="276"/>
      <c r="BR106" s="276"/>
      <c r="BS106" s="276"/>
      <c r="BT106" s="276"/>
      <c r="BU106" s="276"/>
      <c r="BV106" s="276"/>
      <c r="BW106" s="276"/>
      <c r="BX106" s="276"/>
      <c r="BY106" s="276"/>
      <c r="BZ106" s="276"/>
      <c r="CA106" s="276"/>
      <c r="CB106" s="276"/>
      <c r="CC106" s="276"/>
      <c r="CD106" s="276"/>
      <c r="CE106" s="276"/>
      <c r="CF106" s="276"/>
      <c r="CG106" s="276"/>
      <c r="CH106" s="276"/>
      <c r="CI106" s="276"/>
      <c r="CJ106" s="276"/>
      <c r="CK106" s="276"/>
      <c r="CL106" s="276"/>
      <c r="CM106" s="276"/>
      <c r="CN106" s="276"/>
      <c r="CO106" s="276"/>
      <c r="CP106" s="276"/>
      <c r="CQ106" s="276"/>
      <c r="CR106" s="276"/>
      <c r="CS106" s="276"/>
      <c r="CT106" s="276"/>
      <c r="CU106" s="276"/>
      <c r="CV106" s="276"/>
      <c r="CW106" s="276"/>
      <c r="CX106" s="276"/>
      <c r="CY106" s="276"/>
      <c r="CZ106" s="276"/>
      <c r="DA106" s="276"/>
      <c r="DB106" s="276"/>
      <c r="DC106" s="276"/>
      <c r="DD106" s="276"/>
      <c r="DE106" s="276"/>
      <c r="DF106" s="276"/>
      <c r="DG106" s="276"/>
      <c r="DH106" s="276"/>
      <c r="DI106" s="276"/>
      <c r="DJ106" s="276"/>
      <c r="DK106" s="276"/>
      <c r="DL106" s="276"/>
      <c r="DM106" s="276"/>
      <c r="DN106" s="276"/>
      <c r="DO106" s="276"/>
      <c r="DP106" s="276"/>
      <c r="DQ106" s="276"/>
      <c r="DR106" s="276"/>
      <c r="DS106" s="276"/>
      <c r="DT106" s="276"/>
      <c r="DU106" s="276"/>
      <c r="DV106" s="276"/>
      <c r="DW106" s="276"/>
      <c r="DX106" s="276"/>
      <c r="DY106" s="276"/>
      <c r="DZ106" s="276"/>
      <c r="EA106" s="276"/>
      <c r="EB106" s="276"/>
      <c r="EC106" s="276"/>
      <c r="ED106" s="276"/>
      <c r="EE106" s="276"/>
      <c r="EF106" s="276"/>
      <c r="EG106" s="276"/>
      <c r="EH106" s="276"/>
      <c r="EI106" s="276"/>
      <c r="EJ106" s="276"/>
      <c r="EK106" s="276"/>
      <c r="EL106" s="276"/>
      <c r="EM106" s="276"/>
      <c r="EN106" s="276"/>
      <c r="EO106" s="276"/>
      <c r="EP106" s="276"/>
      <c r="EQ106" s="276"/>
      <c r="ER106" s="277"/>
      <c r="ES106" s="275" t="s">
        <v>109</v>
      </c>
      <c r="ET106" s="276"/>
      <c r="EU106" s="276"/>
      <c r="EV106" s="276"/>
      <c r="EW106" s="276"/>
      <c r="EX106" s="276"/>
      <c r="EY106" s="276"/>
      <c r="EZ106" s="276"/>
      <c r="FA106" s="276"/>
      <c r="FB106" s="276"/>
      <c r="FC106" s="276"/>
      <c r="FD106" s="276"/>
      <c r="FE106" s="276"/>
      <c r="FF106" s="276"/>
      <c r="FG106" s="276"/>
      <c r="FH106" s="276"/>
      <c r="FI106" s="276"/>
      <c r="FJ106" s="276"/>
      <c r="FK106" s="276"/>
      <c r="FL106" s="276"/>
      <c r="FM106" s="276"/>
      <c r="FN106" s="276"/>
      <c r="FO106" s="276"/>
      <c r="FP106" s="276"/>
      <c r="FQ106" s="276"/>
      <c r="FR106" s="276"/>
      <c r="FS106" s="276"/>
      <c r="FT106" s="276"/>
      <c r="FU106" s="276"/>
      <c r="FV106" s="276"/>
      <c r="FW106" s="276"/>
      <c r="FX106" s="276"/>
      <c r="FY106" s="276"/>
      <c r="FZ106" s="276"/>
      <c r="GA106" s="276"/>
      <c r="GB106" s="276"/>
      <c r="GC106" s="276"/>
      <c r="GD106" s="276"/>
      <c r="GE106" s="277"/>
      <c r="GF106" s="54"/>
      <c r="GG106" s="54"/>
      <c r="GH106" s="54"/>
      <c r="GI106" s="54"/>
      <c r="GJ106" s="54"/>
      <c r="GK106" s="54"/>
      <c r="GL106" s="54"/>
      <c r="GM106" s="54"/>
    </row>
    <row r="107" spans="1:195" ht="12.75" customHeight="1" hidden="1">
      <c r="A107" s="270">
        <v>1</v>
      </c>
      <c r="B107" s="270"/>
      <c r="C107" s="270"/>
      <c r="D107" s="270"/>
      <c r="E107" s="270"/>
      <c r="F107" s="291" t="s">
        <v>255</v>
      </c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  <c r="EO107" s="292"/>
      <c r="EP107" s="292"/>
      <c r="EQ107" s="292"/>
      <c r="ER107" s="293"/>
      <c r="ES107" s="246">
        <v>0</v>
      </c>
      <c r="ET107" s="276"/>
      <c r="EU107" s="276"/>
      <c r="EV107" s="276"/>
      <c r="EW107" s="276"/>
      <c r="EX107" s="276"/>
      <c r="EY107" s="276"/>
      <c r="EZ107" s="276"/>
      <c r="FA107" s="276"/>
      <c r="FB107" s="276"/>
      <c r="FC107" s="276"/>
      <c r="FD107" s="276"/>
      <c r="FE107" s="276"/>
      <c r="FF107" s="276"/>
      <c r="FG107" s="276"/>
      <c r="FH107" s="276"/>
      <c r="FI107" s="276"/>
      <c r="FJ107" s="276"/>
      <c r="FK107" s="276"/>
      <c r="FL107" s="276"/>
      <c r="FM107" s="276"/>
      <c r="FN107" s="276"/>
      <c r="FO107" s="276"/>
      <c r="FP107" s="276"/>
      <c r="FQ107" s="276"/>
      <c r="FR107" s="276"/>
      <c r="FS107" s="276"/>
      <c r="FT107" s="276"/>
      <c r="FU107" s="276"/>
      <c r="FV107" s="276"/>
      <c r="FW107" s="276"/>
      <c r="FX107" s="276"/>
      <c r="FY107" s="276"/>
      <c r="FZ107" s="276"/>
      <c r="GA107" s="276"/>
      <c r="GB107" s="276"/>
      <c r="GC107" s="276"/>
      <c r="GD107" s="276"/>
      <c r="GE107" s="277"/>
      <c r="GF107" s="54"/>
      <c r="GG107" s="54"/>
      <c r="GH107" s="54"/>
      <c r="GI107" s="54"/>
      <c r="GJ107" s="54"/>
      <c r="GK107" s="54"/>
      <c r="GL107" s="54"/>
      <c r="GM107" s="54"/>
    </row>
    <row r="108" spans="1:195" ht="11.25" hidden="1">
      <c r="A108" s="270">
        <v>2</v>
      </c>
      <c r="B108" s="270"/>
      <c r="C108" s="270"/>
      <c r="D108" s="270"/>
      <c r="E108" s="270"/>
      <c r="F108" s="275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276"/>
      <c r="AY108" s="276"/>
      <c r="AZ108" s="276"/>
      <c r="BA108" s="276"/>
      <c r="BB108" s="276"/>
      <c r="BC108" s="276"/>
      <c r="BD108" s="276"/>
      <c r="BE108" s="276"/>
      <c r="BF108" s="276"/>
      <c r="BG108" s="276"/>
      <c r="BH108" s="276"/>
      <c r="BI108" s="276"/>
      <c r="BJ108" s="276"/>
      <c r="BK108" s="276"/>
      <c r="BL108" s="276"/>
      <c r="BM108" s="276"/>
      <c r="BN108" s="276"/>
      <c r="BO108" s="276"/>
      <c r="BP108" s="276"/>
      <c r="BQ108" s="276"/>
      <c r="BR108" s="276"/>
      <c r="BS108" s="276"/>
      <c r="BT108" s="276"/>
      <c r="BU108" s="276"/>
      <c r="BV108" s="276"/>
      <c r="BW108" s="276"/>
      <c r="BX108" s="276"/>
      <c r="BY108" s="276"/>
      <c r="BZ108" s="276"/>
      <c r="CA108" s="276"/>
      <c r="CB108" s="276"/>
      <c r="CC108" s="276"/>
      <c r="CD108" s="276"/>
      <c r="CE108" s="276"/>
      <c r="CF108" s="276"/>
      <c r="CG108" s="276"/>
      <c r="CH108" s="276"/>
      <c r="CI108" s="276"/>
      <c r="CJ108" s="276"/>
      <c r="CK108" s="276"/>
      <c r="CL108" s="276"/>
      <c r="CM108" s="276"/>
      <c r="CN108" s="276"/>
      <c r="CO108" s="276"/>
      <c r="CP108" s="276"/>
      <c r="CQ108" s="276"/>
      <c r="CR108" s="276"/>
      <c r="CS108" s="276"/>
      <c r="CT108" s="276"/>
      <c r="CU108" s="276"/>
      <c r="CV108" s="276"/>
      <c r="CW108" s="276"/>
      <c r="CX108" s="276"/>
      <c r="CY108" s="276"/>
      <c r="CZ108" s="276"/>
      <c r="DA108" s="276"/>
      <c r="DB108" s="276"/>
      <c r="DC108" s="276"/>
      <c r="DD108" s="276"/>
      <c r="DE108" s="276"/>
      <c r="DF108" s="276"/>
      <c r="DG108" s="276"/>
      <c r="DH108" s="276"/>
      <c r="DI108" s="276"/>
      <c r="DJ108" s="276"/>
      <c r="DK108" s="276"/>
      <c r="DL108" s="276"/>
      <c r="DM108" s="276"/>
      <c r="DN108" s="276"/>
      <c r="DO108" s="276"/>
      <c r="DP108" s="276"/>
      <c r="DQ108" s="276"/>
      <c r="DR108" s="276"/>
      <c r="DS108" s="276"/>
      <c r="DT108" s="276"/>
      <c r="DU108" s="276"/>
      <c r="DV108" s="276"/>
      <c r="DW108" s="276"/>
      <c r="DX108" s="276"/>
      <c r="DY108" s="276"/>
      <c r="DZ108" s="276"/>
      <c r="EA108" s="276"/>
      <c r="EB108" s="276"/>
      <c r="EC108" s="276"/>
      <c r="ED108" s="276"/>
      <c r="EE108" s="276"/>
      <c r="EF108" s="276"/>
      <c r="EG108" s="276"/>
      <c r="EH108" s="276"/>
      <c r="EI108" s="276"/>
      <c r="EJ108" s="276"/>
      <c r="EK108" s="276"/>
      <c r="EL108" s="276"/>
      <c r="EM108" s="276"/>
      <c r="EN108" s="276"/>
      <c r="EO108" s="276"/>
      <c r="EP108" s="276"/>
      <c r="EQ108" s="276"/>
      <c r="ER108" s="277"/>
      <c r="ES108" s="275"/>
      <c r="ET108" s="276"/>
      <c r="EU108" s="276"/>
      <c r="EV108" s="276"/>
      <c r="EW108" s="276"/>
      <c r="EX108" s="276"/>
      <c r="EY108" s="276"/>
      <c r="EZ108" s="276"/>
      <c r="FA108" s="276"/>
      <c r="FB108" s="276"/>
      <c r="FC108" s="276"/>
      <c r="FD108" s="276"/>
      <c r="FE108" s="276"/>
      <c r="FF108" s="276"/>
      <c r="FG108" s="276"/>
      <c r="FH108" s="276"/>
      <c r="FI108" s="276"/>
      <c r="FJ108" s="276"/>
      <c r="FK108" s="276"/>
      <c r="FL108" s="276"/>
      <c r="FM108" s="276"/>
      <c r="FN108" s="276"/>
      <c r="FO108" s="276"/>
      <c r="FP108" s="276"/>
      <c r="FQ108" s="276"/>
      <c r="FR108" s="276"/>
      <c r="FS108" s="276"/>
      <c r="FT108" s="276"/>
      <c r="FU108" s="276"/>
      <c r="FV108" s="276"/>
      <c r="FW108" s="276"/>
      <c r="FX108" s="276"/>
      <c r="FY108" s="276"/>
      <c r="FZ108" s="276"/>
      <c r="GA108" s="276"/>
      <c r="GB108" s="276"/>
      <c r="GC108" s="276"/>
      <c r="GD108" s="276"/>
      <c r="GE108" s="277"/>
      <c r="GF108" s="54"/>
      <c r="GG108" s="54"/>
      <c r="GH108" s="54"/>
      <c r="GI108" s="54"/>
      <c r="GJ108" s="54"/>
      <c r="GK108" s="54"/>
      <c r="GL108" s="54"/>
      <c r="GM108" s="54"/>
    </row>
    <row r="109" spans="1:195" ht="11.25" hidden="1">
      <c r="A109" s="291" t="s">
        <v>18</v>
      </c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  <c r="EO109" s="292"/>
      <c r="EP109" s="292"/>
      <c r="EQ109" s="292"/>
      <c r="ER109" s="293"/>
      <c r="ES109" s="246">
        <f>ES107</f>
        <v>0</v>
      </c>
      <c r="ET109" s="276"/>
      <c r="EU109" s="276"/>
      <c r="EV109" s="276"/>
      <c r="EW109" s="276"/>
      <c r="EX109" s="276"/>
      <c r="EY109" s="276"/>
      <c r="EZ109" s="276"/>
      <c r="FA109" s="276"/>
      <c r="FB109" s="276"/>
      <c r="FC109" s="276"/>
      <c r="FD109" s="276"/>
      <c r="FE109" s="276"/>
      <c r="FF109" s="276"/>
      <c r="FG109" s="276"/>
      <c r="FH109" s="276"/>
      <c r="FI109" s="276"/>
      <c r="FJ109" s="276"/>
      <c r="FK109" s="276"/>
      <c r="FL109" s="276"/>
      <c r="FM109" s="276"/>
      <c r="FN109" s="276"/>
      <c r="FO109" s="276"/>
      <c r="FP109" s="276"/>
      <c r="FQ109" s="276"/>
      <c r="FR109" s="276"/>
      <c r="FS109" s="276"/>
      <c r="FT109" s="276"/>
      <c r="FU109" s="276"/>
      <c r="FV109" s="276"/>
      <c r="FW109" s="276"/>
      <c r="FX109" s="276"/>
      <c r="FY109" s="276"/>
      <c r="FZ109" s="276"/>
      <c r="GA109" s="276"/>
      <c r="GB109" s="276"/>
      <c r="GC109" s="276"/>
      <c r="GD109" s="276"/>
      <c r="GE109" s="277"/>
      <c r="GF109" s="54"/>
      <c r="GG109" s="54"/>
      <c r="GH109" s="54"/>
      <c r="GI109" s="54"/>
      <c r="GJ109" s="54"/>
      <c r="GK109" s="54"/>
      <c r="GL109" s="54"/>
      <c r="GM109" s="54"/>
    </row>
    <row r="110" spans="1:195" ht="22.5" customHeight="1" hidden="1">
      <c r="A110" s="289" t="s">
        <v>183</v>
      </c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0"/>
      <c r="AP110" s="290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0"/>
      <c r="BJ110" s="290"/>
      <c r="BK110" s="290"/>
      <c r="BL110" s="290"/>
      <c r="BM110" s="290"/>
      <c r="BN110" s="290"/>
      <c r="BO110" s="290"/>
      <c r="BP110" s="290"/>
      <c r="BQ110" s="290"/>
      <c r="BR110" s="290"/>
      <c r="BS110" s="290"/>
      <c r="BT110" s="290"/>
      <c r="BU110" s="290"/>
      <c r="BV110" s="290"/>
      <c r="BW110" s="290"/>
      <c r="BX110" s="290"/>
      <c r="BY110" s="290"/>
      <c r="BZ110" s="290"/>
      <c r="CA110" s="290"/>
      <c r="CB110" s="290"/>
      <c r="CC110" s="290"/>
      <c r="CD110" s="290"/>
      <c r="CE110" s="290"/>
      <c r="CF110" s="290"/>
      <c r="CG110" s="290"/>
      <c r="CH110" s="290"/>
      <c r="CI110" s="290"/>
      <c r="CJ110" s="290"/>
      <c r="CK110" s="290"/>
      <c r="CL110" s="290"/>
      <c r="CM110" s="290"/>
      <c r="CN110" s="290"/>
      <c r="CO110" s="290"/>
      <c r="CP110" s="290"/>
      <c r="CQ110" s="290"/>
      <c r="CR110" s="290"/>
      <c r="CS110" s="290"/>
      <c r="CT110" s="290"/>
      <c r="CU110" s="290"/>
      <c r="CV110" s="290"/>
      <c r="CW110" s="290"/>
      <c r="CX110" s="290"/>
      <c r="CY110" s="290"/>
      <c r="CZ110" s="290"/>
      <c r="DA110" s="290"/>
      <c r="DB110" s="290"/>
      <c r="DC110" s="290"/>
      <c r="DD110" s="290"/>
      <c r="DE110" s="290"/>
      <c r="DF110" s="290"/>
      <c r="DG110" s="290"/>
      <c r="DH110" s="290"/>
      <c r="DI110" s="290"/>
      <c r="DJ110" s="290"/>
      <c r="DK110" s="290"/>
      <c r="DL110" s="290"/>
      <c r="DM110" s="290"/>
      <c r="DN110" s="290"/>
      <c r="DO110" s="290"/>
      <c r="DP110" s="290"/>
      <c r="DQ110" s="290"/>
      <c r="DR110" s="290"/>
      <c r="DS110" s="290"/>
      <c r="DT110" s="290"/>
      <c r="DU110" s="290"/>
      <c r="DV110" s="290"/>
      <c r="DW110" s="290"/>
      <c r="DX110" s="290"/>
      <c r="DY110" s="290"/>
      <c r="DZ110" s="290"/>
      <c r="EA110" s="290"/>
      <c r="EB110" s="290"/>
      <c r="EC110" s="290"/>
      <c r="ED110" s="290"/>
      <c r="EE110" s="290"/>
      <c r="EF110" s="290"/>
      <c r="EG110" s="290"/>
      <c r="EH110" s="290"/>
      <c r="EI110" s="290"/>
      <c r="EJ110" s="290"/>
      <c r="EK110" s="290"/>
      <c r="EL110" s="290"/>
      <c r="EM110" s="290"/>
      <c r="EN110" s="290"/>
      <c r="EO110" s="290"/>
      <c r="EP110" s="290"/>
      <c r="EQ110" s="290"/>
      <c r="ER110" s="290"/>
      <c r="ES110" s="290"/>
      <c r="ET110" s="290"/>
      <c r="EU110" s="290"/>
      <c r="EV110" s="290"/>
      <c r="EW110" s="290"/>
      <c r="EX110" s="290"/>
      <c r="EY110" s="290"/>
      <c r="EZ110" s="290"/>
      <c r="FA110" s="290"/>
      <c r="FB110" s="290"/>
      <c r="FC110" s="290"/>
      <c r="FD110" s="290"/>
      <c r="FE110" s="290"/>
      <c r="FF110" s="290"/>
      <c r="FG110" s="290"/>
      <c r="FH110" s="290"/>
      <c r="FI110" s="290"/>
      <c r="FJ110" s="290"/>
      <c r="FK110" s="290"/>
      <c r="FL110" s="290"/>
      <c r="FM110" s="290"/>
      <c r="FN110" s="290"/>
      <c r="FO110" s="290"/>
      <c r="FP110" s="290"/>
      <c r="FQ110" s="290"/>
      <c r="FR110" s="290"/>
      <c r="FS110" s="290"/>
      <c r="FT110" s="290"/>
      <c r="FU110" s="290"/>
      <c r="FV110" s="290"/>
      <c r="FW110" s="290"/>
      <c r="FX110" s="290"/>
      <c r="FY110" s="290"/>
      <c r="FZ110" s="290"/>
      <c r="GA110" s="290"/>
      <c r="GB110" s="290"/>
      <c r="GC110" s="290"/>
      <c r="GD110" s="290"/>
      <c r="GE110" s="290"/>
      <c r="GF110" s="54"/>
      <c r="GG110" s="54"/>
      <c r="GH110" s="54"/>
      <c r="GI110" s="54"/>
      <c r="GJ110" s="54"/>
      <c r="GK110" s="54"/>
      <c r="GL110" s="54"/>
      <c r="GM110" s="54"/>
    </row>
    <row r="111" spans="1:195" ht="12.75">
      <c r="A111" s="330"/>
      <c r="B111" s="331"/>
      <c r="C111" s="331"/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  <c r="AX111" s="331"/>
      <c r="AY111" s="331"/>
      <c r="AZ111" s="331"/>
      <c r="BA111" s="331"/>
      <c r="BB111" s="331"/>
      <c r="BC111" s="331"/>
      <c r="BD111" s="331"/>
      <c r="BE111" s="331"/>
      <c r="BF111" s="331"/>
      <c r="BG111" s="331"/>
      <c r="BH111" s="331"/>
      <c r="BI111" s="331"/>
      <c r="BJ111" s="331"/>
      <c r="BK111" s="331"/>
      <c r="BL111" s="331"/>
      <c r="BM111" s="331"/>
      <c r="BN111" s="331"/>
      <c r="BO111" s="331"/>
      <c r="BP111" s="331"/>
      <c r="BQ111" s="331"/>
      <c r="BR111" s="331"/>
      <c r="BS111" s="331"/>
      <c r="BT111" s="331"/>
      <c r="BU111" s="331"/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1"/>
      <c r="CN111" s="331"/>
      <c r="CO111" s="331"/>
      <c r="CP111" s="331"/>
      <c r="CQ111" s="331"/>
      <c r="CR111" s="331"/>
      <c r="CS111" s="331"/>
      <c r="CT111" s="331"/>
      <c r="CU111" s="331"/>
      <c r="CV111" s="331"/>
      <c r="CW111" s="331"/>
      <c r="CX111" s="331"/>
      <c r="CY111" s="331"/>
      <c r="CZ111" s="331"/>
      <c r="DA111" s="331"/>
      <c r="DB111" s="331"/>
      <c r="DC111" s="331"/>
      <c r="DD111" s="331"/>
      <c r="DE111" s="331"/>
      <c r="DF111" s="331"/>
      <c r="DG111" s="331"/>
      <c r="DH111" s="331"/>
      <c r="DI111" s="331"/>
      <c r="DJ111" s="331"/>
      <c r="DK111" s="331"/>
      <c r="DL111" s="331"/>
      <c r="DM111" s="331"/>
      <c r="DN111" s="331"/>
      <c r="DO111" s="331"/>
      <c r="DP111" s="331"/>
      <c r="DQ111" s="331"/>
      <c r="DR111" s="331"/>
      <c r="DS111" s="331"/>
      <c r="DT111" s="331"/>
      <c r="DU111" s="331"/>
      <c r="DV111" s="331"/>
      <c r="DW111" s="331"/>
      <c r="DX111" s="331"/>
      <c r="DY111" s="331"/>
      <c r="DZ111" s="331"/>
      <c r="EA111" s="331"/>
      <c r="EB111" s="331"/>
      <c r="EC111" s="331"/>
      <c r="ED111" s="331"/>
      <c r="EE111" s="331"/>
      <c r="EF111" s="331"/>
      <c r="EG111" s="331"/>
      <c r="EH111" s="331"/>
      <c r="EI111" s="331"/>
      <c r="EJ111" s="331"/>
      <c r="EK111" s="331"/>
      <c r="EL111" s="331"/>
      <c r="EM111" s="331"/>
      <c r="EN111" s="331"/>
      <c r="EO111" s="331"/>
      <c r="EP111" s="331"/>
      <c r="EQ111" s="331"/>
      <c r="ER111" s="331"/>
      <c r="ES111" s="331"/>
      <c r="ET111" s="331"/>
      <c r="EU111" s="331"/>
      <c r="EV111" s="331"/>
      <c r="EW111" s="331"/>
      <c r="EX111" s="331"/>
      <c r="EY111" s="331"/>
      <c r="EZ111" s="331"/>
      <c r="FA111" s="331"/>
      <c r="FB111" s="331"/>
      <c r="FC111" s="331"/>
      <c r="FD111" s="331"/>
      <c r="FE111" s="331"/>
      <c r="FF111" s="331"/>
      <c r="FG111" s="331"/>
      <c r="FH111" s="331"/>
      <c r="FI111" s="331"/>
      <c r="FJ111" s="331"/>
      <c r="FK111" s="331"/>
      <c r="FL111" s="331"/>
      <c r="FM111" s="331"/>
      <c r="FN111" s="331"/>
      <c r="FO111" s="331"/>
      <c r="FP111" s="331"/>
      <c r="FQ111" s="331"/>
      <c r="FR111" s="331"/>
      <c r="FS111" s="331"/>
      <c r="FT111" s="331"/>
      <c r="FU111" s="331"/>
      <c r="FV111" s="331"/>
      <c r="FW111" s="331"/>
      <c r="FX111" s="331"/>
      <c r="FY111" s="331"/>
      <c r="FZ111" s="331"/>
      <c r="GA111" s="331"/>
      <c r="GB111" s="331"/>
      <c r="GC111" s="331"/>
      <c r="GD111" s="331"/>
      <c r="GE111" s="331"/>
      <c r="GF111" s="54"/>
      <c r="GG111" s="54"/>
      <c r="GH111" s="54"/>
      <c r="GI111" s="54"/>
      <c r="GJ111" s="54"/>
      <c r="GK111" s="54"/>
      <c r="GL111" s="54"/>
      <c r="GM111" s="54"/>
    </row>
    <row r="112" spans="1:195" ht="11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</row>
    <row r="113" spans="1:195" ht="11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</row>
    <row r="114" spans="1:195" ht="11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</row>
    <row r="115" spans="1:195" ht="11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</row>
    <row r="116" spans="1:195" ht="11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</row>
    <row r="117" spans="1:195" ht="11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</row>
    <row r="118" spans="1:195" ht="11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</row>
    <row r="119" spans="1:195" ht="11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</row>
    <row r="120" spans="1:195" ht="11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</row>
    <row r="121" spans="1:195" ht="11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</row>
    <row r="122" spans="1:195" ht="11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</row>
    <row r="123" spans="1:195" ht="11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</row>
    <row r="124" spans="1:195" ht="11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</row>
    <row r="125" spans="1:195" ht="11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</row>
    <row r="126" spans="1:195" ht="11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</row>
    <row r="127" spans="1:195" ht="11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</row>
    <row r="128" spans="1:195" ht="11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</row>
    <row r="129" spans="1:195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</row>
    <row r="130" spans="1:195" ht="11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</row>
    <row r="131" spans="1:195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</row>
    <row r="132" spans="1:195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</row>
    <row r="133" spans="1:195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</row>
    <row r="134" spans="1:195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</row>
    <row r="135" spans="1:195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</row>
    <row r="136" spans="1:195" ht="11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</row>
    <row r="137" spans="1:195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</row>
    <row r="138" spans="1:195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</row>
    <row r="139" spans="1:195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</row>
    <row r="140" spans="1:195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</row>
    <row r="141" spans="1:195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</row>
    <row r="142" spans="1:195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</row>
    <row r="143" spans="1:195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</row>
    <row r="144" spans="1:195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</row>
    <row r="145" spans="1:195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</row>
    <row r="146" spans="1:195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</row>
    <row r="147" spans="1:195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</row>
    <row r="148" spans="1:195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</row>
    <row r="149" spans="1:195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</row>
    <row r="150" spans="1:195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</row>
    <row r="151" spans="1:195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</row>
    <row r="152" spans="1:195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</row>
    <row r="153" spans="1:195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</row>
    <row r="154" spans="1:195" ht="11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</row>
    <row r="155" spans="1:195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</row>
    <row r="156" spans="1:195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</row>
    <row r="157" spans="1:195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</row>
    <row r="158" spans="1:195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</row>
    <row r="159" spans="1:195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</row>
    <row r="160" spans="1:195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</row>
    <row r="161" spans="1:195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</row>
    <row r="162" spans="1:195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</row>
    <row r="163" spans="1:195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</row>
    <row r="164" spans="1:195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</row>
    <row r="165" spans="1:195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</row>
    <row r="166" spans="1:195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</row>
    <row r="167" spans="1:195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</row>
    <row r="168" spans="1:195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</row>
    <row r="169" spans="1:195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</row>
    <row r="170" spans="1:195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</row>
    <row r="171" spans="1:195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</row>
    <row r="172" spans="1:195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</row>
    <row r="173" spans="1:195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</row>
    <row r="174" spans="1:195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</row>
    <row r="175" spans="1:195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</row>
    <row r="176" spans="1:195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</row>
    <row r="177" spans="1:195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</row>
    <row r="178" spans="1:195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</row>
    <row r="179" spans="1:195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</row>
    <row r="180" spans="1:195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</row>
    <row r="181" spans="1:195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</row>
    <row r="182" spans="1:195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</row>
    <row r="183" spans="1:195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</row>
    <row r="184" spans="1:195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  <c r="GH184" s="54"/>
      <c r="GI184" s="54"/>
      <c r="GJ184" s="54"/>
      <c r="GK184" s="54"/>
      <c r="GL184" s="54"/>
      <c r="GM184" s="54"/>
    </row>
    <row r="185" spans="1:195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  <c r="GH185" s="54"/>
      <c r="GI185" s="54"/>
      <c r="GJ185" s="54"/>
      <c r="GK185" s="54"/>
      <c r="GL185" s="54"/>
      <c r="GM185" s="54"/>
    </row>
    <row r="186" spans="1:195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  <c r="GH186" s="54"/>
      <c r="GI186" s="54"/>
      <c r="GJ186" s="54"/>
      <c r="GK186" s="54"/>
      <c r="GL186" s="54"/>
      <c r="GM186" s="54"/>
    </row>
    <row r="187" spans="1:195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</row>
    <row r="188" spans="1:195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  <c r="FW188" s="54"/>
      <c r="FX188" s="54"/>
      <c r="FY188" s="54"/>
      <c r="FZ188" s="54"/>
      <c r="GA188" s="54"/>
      <c r="GB188" s="54"/>
      <c r="GC188" s="54"/>
      <c r="GD188" s="54"/>
      <c r="GE188" s="54"/>
      <c r="GF188" s="54"/>
      <c r="GG188" s="54"/>
      <c r="GH188" s="54"/>
      <c r="GI188" s="54"/>
      <c r="GJ188" s="54"/>
      <c r="GK188" s="54"/>
      <c r="GL188" s="54"/>
      <c r="GM188" s="54"/>
    </row>
    <row r="189" spans="1:195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</row>
    <row r="190" spans="1:195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</row>
    <row r="191" spans="1:195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</row>
    <row r="192" spans="1:195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</row>
    <row r="193" spans="1:195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</row>
    <row r="194" spans="1:195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</row>
    <row r="195" spans="1:195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</row>
    <row r="196" spans="1:195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</row>
    <row r="197" spans="1:195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</row>
    <row r="198" spans="1:195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</row>
    <row r="199" spans="1:195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</row>
    <row r="200" spans="1:195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</row>
    <row r="201" spans="1:195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</row>
    <row r="202" spans="1:195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</row>
    <row r="203" spans="1:195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</row>
    <row r="204" spans="1:195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  <c r="GH204" s="54"/>
      <c r="GI204" s="54"/>
      <c r="GJ204" s="54"/>
      <c r="GK204" s="54"/>
      <c r="GL204" s="54"/>
      <c r="GM204" s="54"/>
    </row>
    <row r="205" spans="1:195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</row>
    <row r="206" spans="1:195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</row>
    <row r="207" spans="1:195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</row>
    <row r="208" spans="1:195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</row>
    <row r="209" spans="1:195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</row>
    <row r="210" spans="1:195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</row>
    <row r="211" spans="1:195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</row>
    <row r="212" spans="1:195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</row>
    <row r="213" spans="1:195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</row>
    <row r="214" spans="1:195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</row>
    <row r="215" spans="1:195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  <c r="GH215" s="54"/>
      <c r="GI215" s="54"/>
      <c r="GJ215" s="54"/>
      <c r="GK215" s="54"/>
      <c r="GL215" s="54"/>
      <c r="GM215" s="54"/>
    </row>
    <row r="216" spans="1:195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</row>
    <row r="217" spans="1:195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</row>
    <row r="218" spans="1:195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</row>
    <row r="219" spans="1:195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54"/>
      <c r="GK219" s="54"/>
      <c r="GL219" s="54"/>
      <c r="GM219" s="54"/>
    </row>
    <row r="220" spans="1:195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</row>
    <row r="221" spans="1:195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</row>
    <row r="222" spans="1:195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</row>
    <row r="223" spans="1:195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</row>
    <row r="224" spans="1:195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</row>
    <row r="225" spans="1:195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</row>
    <row r="226" spans="1:195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  <c r="GH226" s="54"/>
      <c r="GI226" s="54"/>
      <c r="GJ226" s="54"/>
      <c r="GK226" s="54"/>
      <c r="GL226" s="54"/>
      <c r="GM226" s="54"/>
    </row>
    <row r="227" spans="1:195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54"/>
      <c r="GF227" s="54"/>
      <c r="GG227" s="54"/>
      <c r="GH227" s="54"/>
      <c r="GI227" s="54"/>
      <c r="GJ227" s="54"/>
      <c r="GK227" s="54"/>
      <c r="GL227" s="54"/>
      <c r="GM227" s="54"/>
    </row>
    <row r="228" spans="1:195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</row>
    <row r="229" spans="1:195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</row>
    <row r="230" spans="1:195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</row>
    <row r="231" spans="1:195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</row>
    <row r="232" spans="1:195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</row>
    <row r="233" spans="1:195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  <c r="GH233" s="54"/>
      <c r="GI233" s="54"/>
      <c r="GJ233" s="54"/>
      <c r="GK233" s="54"/>
      <c r="GL233" s="54"/>
      <c r="GM233" s="54"/>
    </row>
    <row r="234" spans="1:195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</row>
    <row r="235" spans="1:195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4"/>
      <c r="GD235" s="54"/>
      <c r="GE235" s="54"/>
      <c r="GF235" s="54"/>
      <c r="GG235" s="54"/>
      <c r="GH235" s="54"/>
      <c r="GI235" s="54"/>
      <c r="GJ235" s="54"/>
      <c r="GK235" s="54"/>
      <c r="GL235" s="54"/>
      <c r="GM235" s="54"/>
    </row>
    <row r="236" spans="1:195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</row>
    <row r="237" spans="1:195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  <c r="GB237" s="54"/>
      <c r="GC237" s="54"/>
      <c r="GD237" s="54"/>
      <c r="GE237" s="54"/>
      <c r="GF237" s="54"/>
      <c r="GG237" s="54"/>
      <c r="GH237" s="54"/>
      <c r="GI237" s="54"/>
      <c r="GJ237" s="54"/>
      <c r="GK237" s="54"/>
      <c r="GL237" s="54"/>
      <c r="GM237" s="54"/>
    </row>
    <row r="238" spans="1:195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  <c r="FW238" s="54"/>
      <c r="FX238" s="54"/>
      <c r="FY238" s="54"/>
      <c r="FZ238" s="54"/>
      <c r="GA238" s="54"/>
      <c r="GB238" s="54"/>
      <c r="GC238" s="54"/>
      <c r="GD238" s="54"/>
      <c r="GE238" s="54"/>
      <c r="GF238" s="54"/>
      <c r="GG238" s="54"/>
      <c r="GH238" s="54"/>
      <c r="GI238" s="54"/>
      <c r="GJ238" s="54"/>
      <c r="GK238" s="54"/>
      <c r="GL238" s="54"/>
      <c r="GM238" s="54"/>
    </row>
    <row r="239" spans="1:195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</row>
    <row r="240" spans="1:195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  <c r="GE240" s="54"/>
      <c r="GF240" s="54"/>
      <c r="GG240" s="54"/>
      <c r="GH240" s="54"/>
      <c r="GI240" s="54"/>
      <c r="GJ240" s="54"/>
      <c r="GK240" s="54"/>
      <c r="GL240" s="54"/>
      <c r="GM240" s="54"/>
    </row>
    <row r="241" spans="1:195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  <c r="GE241" s="54"/>
      <c r="GF241" s="54"/>
      <c r="GG241" s="54"/>
      <c r="GH241" s="54"/>
      <c r="GI241" s="54"/>
      <c r="GJ241" s="54"/>
      <c r="GK241" s="54"/>
      <c r="GL241" s="54"/>
      <c r="GM241" s="54"/>
    </row>
    <row r="242" spans="1:195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  <c r="GB242" s="54"/>
      <c r="GC242" s="54"/>
      <c r="GD242" s="54"/>
      <c r="GE242" s="54"/>
      <c r="GF242" s="54"/>
      <c r="GG242" s="54"/>
      <c r="GH242" s="54"/>
      <c r="GI242" s="54"/>
      <c r="GJ242" s="54"/>
      <c r="GK242" s="54"/>
      <c r="GL242" s="54"/>
      <c r="GM242" s="54"/>
    </row>
    <row r="243" spans="1:195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  <c r="GE243" s="54"/>
      <c r="GF243" s="54"/>
      <c r="GG243" s="54"/>
      <c r="GH243" s="54"/>
      <c r="GI243" s="54"/>
      <c r="GJ243" s="54"/>
      <c r="GK243" s="54"/>
      <c r="GL243" s="54"/>
      <c r="GM243" s="54"/>
    </row>
    <row r="244" spans="1:195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</row>
    <row r="245" spans="1:195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  <c r="GE245" s="54"/>
      <c r="GF245" s="54"/>
      <c r="GG245" s="54"/>
      <c r="GH245" s="54"/>
      <c r="GI245" s="54"/>
      <c r="GJ245" s="54"/>
      <c r="GK245" s="54"/>
      <c r="GL245" s="54"/>
      <c r="GM245" s="54"/>
    </row>
    <row r="246" spans="1:195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  <c r="GE246" s="54"/>
      <c r="GF246" s="54"/>
      <c r="GG246" s="54"/>
      <c r="GH246" s="54"/>
      <c r="GI246" s="54"/>
      <c r="GJ246" s="54"/>
      <c r="GK246" s="54"/>
      <c r="GL246" s="54"/>
      <c r="GM246" s="54"/>
    </row>
    <row r="247" spans="1:195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  <c r="GH247" s="54"/>
      <c r="GI247" s="54"/>
      <c r="GJ247" s="54"/>
      <c r="GK247" s="54"/>
      <c r="GL247" s="54"/>
      <c r="GM247" s="54"/>
    </row>
    <row r="248" spans="1:195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  <c r="GB248" s="54"/>
      <c r="GC248" s="54"/>
      <c r="GD248" s="54"/>
      <c r="GE248" s="54"/>
      <c r="GF248" s="54"/>
      <c r="GG248" s="54"/>
      <c r="GH248" s="54"/>
      <c r="GI248" s="54"/>
      <c r="GJ248" s="54"/>
      <c r="GK248" s="54"/>
      <c r="GL248" s="54"/>
      <c r="GM248" s="54"/>
    </row>
    <row r="249" spans="1:195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  <c r="GB249" s="54"/>
      <c r="GC249" s="54"/>
      <c r="GD249" s="54"/>
      <c r="GE249" s="54"/>
      <c r="GF249" s="54"/>
      <c r="GG249" s="54"/>
      <c r="GH249" s="54"/>
      <c r="GI249" s="54"/>
      <c r="GJ249" s="54"/>
      <c r="GK249" s="54"/>
      <c r="GL249" s="54"/>
      <c r="GM249" s="54"/>
    </row>
    <row r="250" spans="1:195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  <c r="GB250" s="54"/>
      <c r="GC250" s="54"/>
      <c r="GD250" s="54"/>
      <c r="GE250" s="54"/>
      <c r="GF250" s="54"/>
      <c r="GG250" s="54"/>
      <c r="GH250" s="54"/>
      <c r="GI250" s="54"/>
      <c r="GJ250" s="54"/>
      <c r="GK250" s="54"/>
      <c r="GL250" s="54"/>
      <c r="GM250" s="54"/>
    </row>
    <row r="251" spans="1:195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  <c r="GE251" s="54"/>
      <c r="GF251" s="54"/>
      <c r="GG251" s="54"/>
      <c r="GH251" s="54"/>
      <c r="GI251" s="54"/>
      <c r="GJ251" s="54"/>
      <c r="GK251" s="54"/>
      <c r="GL251" s="54"/>
      <c r="GM251" s="54"/>
    </row>
    <row r="252" spans="1:195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  <c r="FW252" s="54"/>
      <c r="FX252" s="54"/>
      <c r="FY252" s="54"/>
      <c r="FZ252" s="54"/>
      <c r="GA252" s="54"/>
      <c r="GB252" s="54"/>
      <c r="GC252" s="54"/>
      <c r="GD252" s="54"/>
      <c r="GE252" s="54"/>
      <c r="GF252" s="54"/>
      <c r="GG252" s="54"/>
      <c r="GH252" s="54"/>
      <c r="GI252" s="54"/>
      <c r="GJ252" s="54"/>
      <c r="GK252" s="54"/>
      <c r="GL252" s="54"/>
      <c r="GM252" s="54"/>
    </row>
    <row r="253" spans="1:195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  <c r="FW253" s="54"/>
      <c r="FX253" s="54"/>
      <c r="FY253" s="54"/>
      <c r="FZ253" s="54"/>
      <c r="GA253" s="54"/>
      <c r="GB253" s="54"/>
      <c r="GC253" s="54"/>
      <c r="GD253" s="54"/>
      <c r="GE253" s="54"/>
      <c r="GF253" s="54"/>
      <c r="GG253" s="54"/>
      <c r="GH253" s="54"/>
      <c r="GI253" s="54"/>
      <c r="GJ253" s="54"/>
      <c r="GK253" s="54"/>
      <c r="GL253" s="54"/>
      <c r="GM253" s="54"/>
    </row>
    <row r="254" spans="1:195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  <c r="GE254" s="54"/>
      <c r="GF254" s="54"/>
      <c r="GG254" s="54"/>
      <c r="GH254" s="54"/>
      <c r="GI254" s="54"/>
      <c r="GJ254" s="54"/>
      <c r="GK254" s="54"/>
      <c r="GL254" s="54"/>
      <c r="GM254" s="54"/>
    </row>
    <row r="255" spans="1:195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  <c r="GB255" s="54"/>
      <c r="GC255" s="54"/>
      <c r="GD255" s="54"/>
      <c r="GE255" s="54"/>
      <c r="GF255" s="54"/>
      <c r="GG255" s="54"/>
      <c r="GH255" s="54"/>
      <c r="GI255" s="54"/>
      <c r="GJ255" s="54"/>
      <c r="GK255" s="54"/>
      <c r="GL255" s="54"/>
      <c r="GM255" s="54"/>
    </row>
    <row r="256" spans="1:195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  <c r="GB256" s="54"/>
      <c r="GC256" s="54"/>
      <c r="GD256" s="54"/>
      <c r="GE256" s="54"/>
      <c r="GF256" s="54"/>
      <c r="GG256" s="54"/>
      <c r="GH256" s="54"/>
      <c r="GI256" s="54"/>
      <c r="GJ256" s="54"/>
      <c r="GK256" s="54"/>
      <c r="GL256" s="54"/>
      <c r="GM256" s="54"/>
    </row>
    <row r="257" spans="1:195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  <c r="GE257" s="54"/>
      <c r="GF257" s="54"/>
      <c r="GG257" s="54"/>
      <c r="GH257" s="54"/>
      <c r="GI257" s="54"/>
      <c r="GJ257" s="54"/>
      <c r="GK257" s="54"/>
      <c r="GL257" s="54"/>
      <c r="GM257" s="54"/>
    </row>
    <row r="258" spans="1:195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  <c r="FW258" s="54"/>
      <c r="FX258" s="54"/>
      <c r="FY258" s="54"/>
      <c r="FZ258" s="54"/>
      <c r="GA258" s="54"/>
      <c r="GB258" s="54"/>
      <c r="GC258" s="54"/>
      <c r="GD258" s="54"/>
      <c r="GE258" s="54"/>
      <c r="GF258" s="54"/>
      <c r="GG258" s="54"/>
      <c r="GH258" s="54"/>
      <c r="GI258" s="54"/>
      <c r="GJ258" s="54"/>
      <c r="GK258" s="54"/>
      <c r="GL258" s="54"/>
      <c r="GM258" s="54"/>
    </row>
    <row r="259" spans="1:195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  <c r="GB259" s="54"/>
      <c r="GC259" s="54"/>
      <c r="GD259" s="54"/>
      <c r="GE259" s="54"/>
      <c r="GF259" s="54"/>
      <c r="GG259" s="54"/>
      <c r="GH259" s="54"/>
      <c r="GI259" s="54"/>
      <c r="GJ259" s="54"/>
      <c r="GK259" s="54"/>
      <c r="GL259" s="54"/>
      <c r="GM259" s="54"/>
    </row>
    <row r="260" spans="1:195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  <c r="FW260" s="54"/>
      <c r="FX260" s="54"/>
      <c r="FY260" s="54"/>
      <c r="FZ260" s="54"/>
      <c r="GA260" s="54"/>
      <c r="GB260" s="54"/>
      <c r="GC260" s="54"/>
      <c r="GD260" s="54"/>
      <c r="GE260" s="54"/>
      <c r="GF260" s="54"/>
      <c r="GG260" s="54"/>
      <c r="GH260" s="54"/>
      <c r="GI260" s="54"/>
      <c r="GJ260" s="54"/>
      <c r="GK260" s="54"/>
      <c r="GL260" s="54"/>
      <c r="GM260" s="54"/>
    </row>
    <row r="261" spans="1:195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  <c r="GB261" s="54"/>
      <c r="GC261" s="54"/>
      <c r="GD261" s="54"/>
      <c r="GE261" s="54"/>
      <c r="GF261" s="54"/>
      <c r="GG261" s="54"/>
      <c r="GH261" s="54"/>
      <c r="GI261" s="54"/>
      <c r="GJ261" s="54"/>
      <c r="GK261" s="54"/>
      <c r="GL261" s="54"/>
      <c r="GM261" s="54"/>
    </row>
    <row r="262" spans="1:195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  <c r="GE262" s="54"/>
      <c r="GF262" s="54"/>
      <c r="GG262" s="54"/>
      <c r="GH262" s="54"/>
      <c r="GI262" s="54"/>
      <c r="GJ262" s="54"/>
      <c r="GK262" s="54"/>
      <c r="GL262" s="54"/>
      <c r="GM262" s="54"/>
    </row>
    <row r="263" spans="1:195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  <c r="FW263" s="54"/>
      <c r="FX263" s="54"/>
      <c r="FY263" s="54"/>
      <c r="FZ263" s="54"/>
      <c r="GA263" s="54"/>
      <c r="GB263" s="54"/>
      <c r="GC263" s="54"/>
      <c r="GD263" s="54"/>
      <c r="GE263" s="54"/>
      <c r="GF263" s="54"/>
      <c r="GG263" s="54"/>
      <c r="GH263" s="54"/>
      <c r="GI263" s="54"/>
      <c r="GJ263" s="54"/>
      <c r="GK263" s="54"/>
      <c r="GL263" s="54"/>
      <c r="GM263" s="54"/>
    </row>
    <row r="264" spans="1:195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  <c r="GE264" s="54"/>
      <c r="GF264" s="54"/>
      <c r="GG264" s="54"/>
      <c r="GH264" s="54"/>
      <c r="GI264" s="54"/>
      <c r="GJ264" s="54"/>
      <c r="GK264" s="54"/>
      <c r="GL264" s="54"/>
      <c r="GM264" s="54"/>
    </row>
    <row r="265" spans="1:195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  <c r="GE265" s="54"/>
      <c r="GF265" s="54"/>
      <c r="GG265" s="54"/>
      <c r="GH265" s="54"/>
      <c r="GI265" s="54"/>
      <c r="GJ265" s="54"/>
      <c r="GK265" s="54"/>
      <c r="GL265" s="54"/>
      <c r="GM265" s="54"/>
    </row>
    <row r="266" spans="1:195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  <c r="GH266" s="54"/>
      <c r="GI266" s="54"/>
      <c r="GJ266" s="54"/>
      <c r="GK266" s="54"/>
      <c r="GL266" s="54"/>
      <c r="GM266" s="54"/>
    </row>
    <row r="267" spans="1:195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  <c r="GH267" s="54"/>
      <c r="GI267" s="54"/>
      <c r="GJ267" s="54"/>
      <c r="GK267" s="54"/>
      <c r="GL267" s="54"/>
      <c r="GM267" s="54"/>
    </row>
    <row r="268" spans="1:195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  <c r="GB268" s="54"/>
      <c r="GC268" s="54"/>
      <c r="GD268" s="54"/>
      <c r="GE268" s="54"/>
      <c r="GF268" s="54"/>
      <c r="GG268" s="54"/>
      <c r="GH268" s="54"/>
      <c r="GI268" s="54"/>
      <c r="GJ268" s="54"/>
      <c r="GK268" s="54"/>
      <c r="GL268" s="54"/>
      <c r="GM268" s="54"/>
    </row>
    <row r="269" spans="1:195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  <c r="GE269" s="54"/>
      <c r="GF269" s="54"/>
      <c r="GG269" s="54"/>
      <c r="GH269" s="54"/>
      <c r="GI269" s="54"/>
      <c r="GJ269" s="54"/>
      <c r="GK269" s="54"/>
      <c r="GL269" s="54"/>
      <c r="GM269" s="54"/>
    </row>
    <row r="270" spans="1:195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  <c r="GE270" s="54"/>
      <c r="GF270" s="54"/>
      <c r="GG270" s="54"/>
      <c r="GH270" s="54"/>
      <c r="GI270" s="54"/>
      <c r="GJ270" s="54"/>
      <c r="GK270" s="54"/>
      <c r="GL270" s="54"/>
      <c r="GM270" s="54"/>
    </row>
    <row r="271" spans="1:195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  <c r="GH271" s="54"/>
      <c r="GI271" s="54"/>
      <c r="GJ271" s="54"/>
      <c r="GK271" s="54"/>
      <c r="GL271" s="54"/>
      <c r="GM271" s="54"/>
    </row>
    <row r="272" spans="1:195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  <c r="FX272" s="54"/>
      <c r="FY272" s="54"/>
      <c r="FZ272" s="54"/>
      <c r="GA272" s="54"/>
      <c r="GB272" s="54"/>
      <c r="GC272" s="54"/>
      <c r="GD272" s="54"/>
      <c r="GE272" s="54"/>
      <c r="GF272" s="54"/>
      <c r="GG272" s="54"/>
      <c r="GH272" s="54"/>
      <c r="GI272" s="54"/>
      <c r="GJ272" s="54"/>
      <c r="GK272" s="54"/>
      <c r="GL272" s="54"/>
      <c r="GM272" s="54"/>
    </row>
    <row r="273" spans="1:195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  <c r="GB273" s="54"/>
      <c r="GC273" s="54"/>
      <c r="GD273" s="54"/>
      <c r="GE273" s="54"/>
      <c r="GF273" s="54"/>
      <c r="GG273" s="54"/>
      <c r="GH273" s="54"/>
      <c r="GI273" s="54"/>
      <c r="GJ273" s="54"/>
      <c r="GK273" s="54"/>
      <c r="GL273" s="54"/>
      <c r="GM273" s="54"/>
    </row>
    <row r="274" spans="1:195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</row>
    <row r="275" spans="1:195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  <c r="GB275" s="54"/>
      <c r="GC275" s="54"/>
      <c r="GD275" s="54"/>
      <c r="GE275" s="54"/>
      <c r="GF275" s="54"/>
      <c r="GG275" s="54"/>
      <c r="GH275" s="54"/>
      <c r="GI275" s="54"/>
      <c r="GJ275" s="54"/>
      <c r="GK275" s="54"/>
      <c r="GL275" s="54"/>
      <c r="GM275" s="54"/>
    </row>
    <row r="276" spans="1:195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</row>
    <row r="277" spans="1:195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  <c r="GE277" s="54"/>
      <c r="GF277" s="54"/>
      <c r="GG277" s="54"/>
      <c r="GH277" s="54"/>
      <c r="GI277" s="54"/>
      <c r="GJ277" s="54"/>
      <c r="GK277" s="54"/>
      <c r="GL277" s="54"/>
      <c r="GM277" s="54"/>
    </row>
    <row r="278" spans="1:195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</row>
    <row r="279" spans="1:195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</row>
    <row r="280" spans="1:195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</row>
    <row r="281" spans="1:195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</row>
    <row r="282" spans="1:195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  <c r="GE282" s="54"/>
      <c r="GF282" s="54"/>
      <c r="GG282" s="54"/>
      <c r="GH282" s="54"/>
      <c r="GI282" s="54"/>
      <c r="GJ282" s="54"/>
      <c r="GK282" s="54"/>
      <c r="GL282" s="54"/>
      <c r="GM282" s="54"/>
    </row>
    <row r="283" spans="1:195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</row>
    <row r="284" spans="1:195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54"/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4"/>
      <c r="FK284" s="54"/>
      <c r="FL284" s="54"/>
      <c r="FM284" s="54"/>
      <c r="FN284" s="54"/>
      <c r="FO284" s="54"/>
      <c r="FP284" s="54"/>
      <c r="FQ284" s="54"/>
      <c r="FR284" s="54"/>
      <c r="FS284" s="54"/>
      <c r="FT284" s="54"/>
      <c r="FU284" s="54"/>
      <c r="FV284" s="54"/>
      <c r="FW284" s="54"/>
      <c r="FX284" s="54"/>
      <c r="FY284" s="54"/>
      <c r="FZ284" s="54"/>
      <c r="GA284" s="54"/>
      <c r="GB284" s="54"/>
      <c r="GC284" s="54"/>
      <c r="GD284" s="54"/>
      <c r="GE284" s="54"/>
      <c r="GF284" s="54"/>
      <c r="GG284" s="54"/>
      <c r="GH284" s="54"/>
      <c r="GI284" s="54"/>
      <c r="GJ284" s="54"/>
      <c r="GK284" s="54"/>
      <c r="GL284" s="54"/>
      <c r="GM284" s="54"/>
    </row>
    <row r="285" spans="1:195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4"/>
      <c r="FU285" s="54"/>
      <c r="FV285" s="54"/>
      <c r="FW285" s="54"/>
      <c r="FX285" s="54"/>
      <c r="FY285" s="54"/>
      <c r="FZ285" s="54"/>
      <c r="GA285" s="54"/>
      <c r="GB285" s="54"/>
      <c r="GC285" s="54"/>
      <c r="GD285" s="54"/>
      <c r="GE285" s="54"/>
      <c r="GF285" s="54"/>
      <c r="GG285" s="54"/>
      <c r="GH285" s="54"/>
      <c r="GI285" s="54"/>
      <c r="GJ285" s="54"/>
      <c r="GK285" s="54"/>
      <c r="GL285" s="54"/>
      <c r="GM285" s="54"/>
    </row>
    <row r="286" spans="1:195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  <c r="FP286" s="54"/>
      <c r="FQ286" s="54"/>
      <c r="FR286" s="54"/>
      <c r="FS286" s="54"/>
      <c r="FT286" s="54"/>
      <c r="FU286" s="54"/>
      <c r="FV286" s="54"/>
      <c r="FW286" s="54"/>
      <c r="FX286" s="54"/>
      <c r="FY286" s="54"/>
      <c r="FZ286" s="54"/>
      <c r="GA286" s="54"/>
      <c r="GB286" s="54"/>
      <c r="GC286" s="54"/>
      <c r="GD286" s="54"/>
      <c r="GE286" s="54"/>
      <c r="GF286" s="54"/>
      <c r="GG286" s="54"/>
      <c r="GH286" s="54"/>
      <c r="GI286" s="54"/>
      <c r="GJ286" s="54"/>
      <c r="GK286" s="54"/>
      <c r="GL286" s="54"/>
      <c r="GM286" s="54"/>
    </row>
    <row r="287" spans="1:195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  <c r="GE287" s="54"/>
      <c r="GF287" s="54"/>
      <c r="GG287" s="54"/>
      <c r="GH287" s="54"/>
      <c r="GI287" s="54"/>
      <c r="GJ287" s="54"/>
      <c r="GK287" s="54"/>
      <c r="GL287" s="54"/>
      <c r="GM287" s="54"/>
    </row>
    <row r="288" spans="1:195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  <c r="GE288" s="54"/>
      <c r="GF288" s="54"/>
      <c r="GG288" s="54"/>
      <c r="GH288" s="54"/>
      <c r="GI288" s="54"/>
      <c r="GJ288" s="54"/>
      <c r="GK288" s="54"/>
      <c r="GL288" s="54"/>
      <c r="GM288" s="54"/>
    </row>
    <row r="289" spans="1:195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</row>
    <row r="290" spans="1:195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  <c r="GB290" s="54"/>
      <c r="GC290" s="54"/>
      <c r="GD290" s="54"/>
      <c r="GE290" s="54"/>
      <c r="GF290" s="54"/>
      <c r="GG290" s="54"/>
      <c r="GH290" s="54"/>
      <c r="GI290" s="54"/>
      <c r="GJ290" s="54"/>
      <c r="GK290" s="54"/>
      <c r="GL290" s="54"/>
      <c r="GM290" s="54"/>
    </row>
    <row r="291" spans="1:195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  <c r="GE291" s="54"/>
      <c r="GF291" s="54"/>
      <c r="GG291" s="54"/>
      <c r="GH291" s="54"/>
      <c r="GI291" s="54"/>
      <c r="GJ291" s="54"/>
      <c r="GK291" s="54"/>
      <c r="GL291" s="54"/>
      <c r="GM291" s="54"/>
    </row>
    <row r="292" spans="1:195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  <c r="GB292" s="54"/>
      <c r="GC292" s="54"/>
      <c r="GD292" s="54"/>
      <c r="GE292" s="54"/>
      <c r="GF292" s="54"/>
      <c r="GG292" s="54"/>
      <c r="GH292" s="54"/>
      <c r="GI292" s="54"/>
      <c r="GJ292" s="54"/>
      <c r="GK292" s="54"/>
      <c r="GL292" s="54"/>
      <c r="GM292" s="54"/>
    </row>
    <row r="293" spans="1:195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  <c r="GB293" s="54"/>
      <c r="GC293" s="54"/>
      <c r="GD293" s="54"/>
      <c r="GE293" s="54"/>
      <c r="GF293" s="54"/>
      <c r="GG293" s="54"/>
      <c r="GH293" s="54"/>
      <c r="GI293" s="54"/>
      <c r="GJ293" s="54"/>
      <c r="GK293" s="54"/>
      <c r="GL293" s="54"/>
      <c r="GM293" s="54"/>
    </row>
    <row r="294" spans="1:195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  <c r="GB294" s="54"/>
      <c r="GC294" s="54"/>
      <c r="GD294" s="54"/>
      <c r="GE294" s="54"/>
      <c r="GF294" s="54"/>
      <c r="GG294" s="54"/>
      <c r="GH294" s="54"/>
      <c r="GI294" s="54"/>
      <c r="GJ294" s="54"/>
      <c r="GK294" s="54"/>
      <c r="GL294" s="54"/>
      <c r="GM294" s="54"/>
    </row>
    <row r="295" spans="1:195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  <c r="ES295" s="54"/>
      <c r="ET295" s="54"/>
      <c r="EU295" s="54"/>
      <c r="EV295" s="54"/>
      <c r="EW295" s="54"/>
      <c r="EX295" s="54"/>
      <c r="EY295" s="54"/>
      <c r="EZ295" s="54"/>
      <c r="FA295" s="54"/>
      <c r="FB295" s="54"/>
      <c r="FC295" s="54"/>
      <c r="FD295" s="54"/>
      <c r="FE295" s="54"/>
      <c r="FF295" s="54"/>
      <c r="FG295" s="54"/>
      <c r="FH295" s="54"/>
      <c r="FI295" s="54"/>
      <c r="FJ295" s="54"/>
      <c r="FK295" s="54"/>
      <c r="FL295" s="54"/>
      <c r="FM295" s="54"/>
      <c r="FN295" s="54"/>
      <c r="FO295" s="54"/>
      <c r="FP295" s="54"/>
      <c r="FQ295" s="54"/>
      <c r="FR295" s="54"/>
      <c r="FS295" s="54"/>
      <c r="FT295" s="54"/>
      <c r="FU295" s="54"/>
      <c r="FV295" s="54"/>
      <c r="FW295" s="54"/>
      <c r="FX295" s="54"/>
      <c r="FY295" s="54"/>
      <c r="FZ295" s="54"/>
      <c r="GA295" s="54"/>
      <c r="GB295" s="54"/>
      <c r="GC295" s="54"/>
      <c r="GD295" s="54"/>
      <c r="GE295" s="54"/>
      <c r="GF295" s="54"/>
      <c r="GG295" s="54"/>
      <c r="GH295" s="54"/>
      <c r="GI295" s="54"/>
      <c r="GJ295" s="54"/>
      <c r="GK295" s="54"/>
      <c r="GL295" s="54"/>
      <c r="GM295" s="54"/>
    </row>
    <row r="296" spans="1:195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54"/>
      <c r="EY296" s="54"/>
      <c r="EZ296" s="54"/>
      <c r="FA296" s="54"/>
      <c r="FB296" s="54"/>
      <c r="FC296" s="54"/>
      <c r="FD296" s="54"/>
      <c r="FE296" s="54"/>
      <c r="FF296" s="54"/>
      <c r="FG296" s="54"/>
      <c r="FH296" s="54"/>
      <c r="FI296" s="54"/>
      <c r="FJ296" s="54"/>
      <c r="FK296" s="54"/>
      <c r="FL296" s="54"/>
      <c r="FM296" s="54"/>
      <c r="FN296" s="54"/>
      <c r="FO296" s="54"/>
      <c r="FP296" s="54"/>
      <c r="FQ296" s="54"/>
      <c r="FR296" s="54"/>
      <c r="FS296" s="54"/>
      <c r="FT296" s="54"/>
      <c r="FU296" s="54"/>
      <c r="FV296" s="54"/>
      <c r="FW296" s="54"/>
      <c r="FX296" s="54"/>
      <c r="FY296" s="54"/>
      <c r="FZ296" s="54"/>
      <c r="GA296" s="54"/>
      <c r="GB296" s="54"/>
      <c r="GC296" s="54"/>
      <c r="GD296" s="54"/>
      <c r="GE296" s="54"/>
      <c r="GF296" s="54"/>
      <c r="GG296" s="54"/>
      <c r="GH296" s="54"/>
      <c r="GI296" s="54"/>
      <c r="GJ296" s="54"/>
      <c r="GK296" s="54"/>
      <c r="GL296" s="54"/>
      <c r="GM296" s="54"/>
    </row>
    <row r="297" spans="1:195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4"/>
      <c r="FU297" s="54"/>
      <c r="FV297" s="54"/>
      <c r="FW297" s="54"/>
      <c r="FX297" s="54"/>
      <c r="FY297" s="54"/>
      <c r="FZ297" s="54"/>
      <c r="GA297" s="54"/>
      <c r="GB297" s="54"/>
      <c r="GC297" s="54"/>
      <c r="GD297" s="54"/>
      <c r="GE297" s="54"/>
      <c r="GF297" s="54"/>
      <c r="GG297" s="54"/>
      <c r="GH297" s="54"/>
      <c r="GI297" s="54"/>
      <c r="GJ297" s="54"/>
      <c r="GK297" s="54"/>
      <c r="GL297" s="54"/>
      <c r="GM297" s="54"/>
    </row>
    <row r="298" spans="1:195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54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4"/>
      <c r="FK298" s="54"/>
      <c r="FL298" s="54"/>
      <c r="FM298" s="54"/>
      <c r="FN298" s="54"/>
      <c r="FO298" s="54"/>
      <c r="FP298" s="54"/>
      <c r="FQ298" s="54"/>
      <c r="FR298" s="54"/>
      <c r="FS298" s="54"/>
      <c r="FT298" s="54"/>
      <c r="FU298" s="54"/>
      <c r="FV298" s="54"/>
      <c r="FW298" s="54"/>
      <c r="FX298" s="54"/>
      <c r="FY298" s="54"/>
      <c r="FZ298" s="54"/>
      <c r="GA298" s="54"/>
      <c r="GB298" s="54"/>
      <c r="GC298" s="54"/>
      <c r="GD298" s="54"/>
      <c r="GE298" s="54"/>
      <c r="GF298" s="54"/>
      <c r="GG298" s="54"/>
      <c r="GH298" s="54"/>
      <c r="GI298" s="54"/>
      <c r="GJ298" s="54"/>
      <c r="GK298" s="54"/>
      <c r="GL298" s="54"/>
      <c r="GM298" s="54"/>
    </row>
    <row r="299" spans="1:195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  <c r="GE299" s="54"/>
      <c r="GF299" s="54"/>
      <c r="GG299" s="54"/>
      <c r="GH299" s="54"/>
      <c r="GI299" s="54"/>
      <c r="GJ299" s="54"/>
      <c r="GK299" s="54"/>
      <c r="GL299" s="54"/>
      <c r="GM299" s="54"/>
    </row>
    <row r="300" spans="1:195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  <c r="ES300" s="54"/>
      <c r="ET300" s="54"/>
      <c r="EU300" s="54"/>
      <c r="EV300" s="54"/>
      <c r="EW300" s="54"/>
      <c r="EX300" s="54"/>
      <c r="EY300" s="54"/>
      <c r="EZ300" s="54"/>
      <c r="FA300" s="54"/>
      <c r="FB300" s="54"/>
      <c r="FC300" s="54"/>
      <c r="FD300" s="54"/>
      <c r="FE300" s="54"/>
      <c r="FF300" s="54"/>
      <c r="FG300" s="54"/>
      <c r="FH300" s="54"/>
      <c r="FI300" s="54"/>
      <c r="FJ300" s="54"/>
      <c r="FK300" s="54"/>
      <c r="FL300" s="54"/>
      <c r="FM300" s="54"/>
      <c r="FN300" s="54"/>
      <c r="FO300" s="54"/>
      <c r="FP300" s="54"/>
      <c r="FQ300" s="54"/>
      <c r="FR300" s="54"/>
      <c r="FS300" s="54"/>
      <c r="FT300" s="54"/>
      <c r="FU300" s="54"/>
      <c r="FV300" s="54"/>
      <c r="FW300" s="54"/>
      <c r="FX300" s="54"/>
      <c r="FY300" s="54"/>
      <c r="FZ300" s="54"/>
      <c r="GA300" s="54"/>
      <c r="GB300" s="54"/>
      <c r="GC300" s="54"/>
      <c r="GD300" s="54"/>
      <c r="GE300" s="54"/>
      <c r="GF300" s="54"/>
      <c r="GG300" s="54"/>
      <c r="GH300" s="54"/>
      <c r="GI300" s="54"/>
      <c r="GJ300" s="54"/>
      <c r="GK300" s="54"/>
      <c r="GL300" s="54"/>
      <c r="GM300" s="54"/>
    </row>
    <row r="301" spans="1:195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54"/>
      <c r="EW301" s="54"/>
      <c r="EX301" s="54"/>
      <c r="EY301" s="54"/>
      <c r="EZ301" s="54"/>
      <c r="FA301" s="54"/>
      <c r="FB301" s="54"/>
      <c r="FC301" s="54"/>
      <c r="FD301" s="54"/>
      <c r="FE301" s="54"/>
      <c r="FF301" s="54"/>
      <c r="FG301" s="54"/>
      <c r="FH301" s="54"/>
      <c r="FI301" s="54"/>
      <c r="FJ301" s="54"/>
      <c r="FK301" s="54"/>
      <c r="FL301" s="54"/>
      <c r="FM301" s="54"/>
      <c r="FN301" s="54"/>
      <c r="FO301" s="54"/>
      <c r="FP301" s="54"/>
      <c r="FQ301" s="54"/>
      <c r="FR301" s="54"/>
      <c r="FS301" s="54"/>
      <c r="FT301" s="54"/>
      <c r="FU301" s="54"/>
      <c r="FV301" s="54"/>
      <c r="FW301" s="54"/>
      <c r="FX301" s="54"/>
      <c r="FY301" s="54"/>
      <c r="FZ301" s="54"/>
      <c r="GA301" s="54"/>
      <c r="GB301" s="54"/>
      <c r="GC301" s="54"/>
      <c r="GD301" s="54"/>
      <c r="GE301" s="54"/>
      <c r="GF301" s="54"/>
      <c r="GG301" s="54"/>
      <c r="GH301" s="54"/>
      <c r="GI301" s="54"/>
      <c r="GJ301" s="54"/>
      <c r="GK301" s="54"/>
      <c r="GL301" s="54"/>
      <c r="GM301" s="54"/>
    </row>
    <row r="302" spans="1:195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  <c r="GE302" s="54"/>
      <c r="GF302" s="54"/>
      <c r="GG302" s="54"/>
      <c r="GH302" s="54"/>
      <c r="GI302" s="54"/>
      <c r="GJ302" s="54"/>
      <c r="GK302" s="54"/>
      <c r="GL302" s="54"/>
      <c r="GM302" s="54"/>
    </row>
    <row r="303" spans="1:195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  <c r="GE303" s="54"/>
      <c r="GF303" s="54"/>
      <c r="GG303" s="54"/>
      <c r="GH303" s="54"/>
      <c r="GI303" s="54"/>
      <c r="GJ303" s="54"/>
      <c r="GK303" s="54"/>
      <c r="GL303" s="54"/>
      <c r="GM303" s="54"/>
    </row>
    <row r="304" spans="1:195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  <c r="GB304" s="54"/>
      <c r="GC304" s="54"/>
      <c r="GD304" s="54"/>
      <c r="GE304" s="54"/>
      <c r="GF304" s="54"/>
      <c r="GG304" s="54"/>
      <c r="GH304" s="54"/>
      <c r="GI304" s="54"/>
      <c r="GJ304" s="54"/>
      <c r="GK304" s="54"/>
      <c r="GL304" s="54"/>
      <c r="GM304" s="54"/>
    </row>
    <row r="305" spans="1:195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  <c r="ES305" s="54"/>
      <c r="ET305" s="54"/>
      <c r="EU305" s="54"/>
      <c r="EV305" s="54"/>
      <c r="EW305" s="54"/>
      <c r="EX305" s="54"/>
      <c r="EY305" s="54"/>
      <c r="EZ305" s="54"/>
      <c r="FA305" s="54"/>
      <c r="FB305" s="54"/>
      <c r="FC305" s="54"/>
      <c r="FD305" s="54"/>
      <c r="FE305" s="54"/>
      <c r="FF305" s="54"/>
      <c r="FG305" s="54"/>
      <c r="FH305" s="54"/>
      <c r="FI305" s="54"/>
      <c r="FJ305" s="54"/>
      <c r="FK305" s="54"/>
      <c r="FL305" s="54"/>
      <c r="FM305" s="54"/>
      <c r="FN305" s="54"/>
      <c r="FO305" s="54"/>
      <c r="FP305" s="54"/>
      <c r="FQ305" s="54"/>
      <c r="FR305" s="54"/>
      <c r="FS305" s="54"/>
      <c r="FT305" s="54"/>
      <c r="FU305" s="54"/>
      <c r="FV305" s="54"/>
      <c r="FW305" s="54"/>
      <c r="FX305" s="54"/>
      <c r="FY305" s="54"/>
      <c r="FZ305" s="54"/>
      <c r="GA305" s="54"/>
      <c r="GB305" s="54"/>
      <c r="GC305" s="54"/>
      <c r="GD305" s="54"/>
      <c r="GE305" s="54"/>
      <c r="GF305" s="54"/>
      <c r="GG305" s="54"/>
      <c r="GH305" s="54"/>
      <c r="GI305" s="54"/>
      <c r="GJ305" s="54"/>
      <c r="GK305" s="54"/>
      <c r="GL305" s="54"/>
      <c r="GM305" s="54"/>
    </row>
    <row r="306" spans="1:195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  <c r="ES306" s="54"/>
      <c r="ET306" s="54"/>
      <c r="EU306" s="54"/>
      <c r="EV306" s="54"/>
      <c r="EW306" s="54"/>
      <c r="EX306" s="54"/>
      <c r="EY306" s="54"/>
      <c r="EZ306" s="54"/>
      <c r="FA306" s="54"/>
      <c r="FB306" s="54"/>
      <c r="FC306" s="54"/>
      <c r="FD306" s="54"/>
      <c r="FE306" s="54"/>
      <c r="FF306" s="54"/>
      <c r="FG306" s="54"/>
      <c r="FH306" s="54"/>
      <c r="FI306" s="54"/>
      <c r="FJ306" s="54"/>
      <c r="FK306" s="54"/>
      <c r="FL306" s="54"/>
      <c r="FM306" s="54"/>
      <c r="FN306" s="54"/>
      <c r="FO306" s="54"/>
      <c r="FP306" s="54"/>
      <c r="FQ306" s="54"/>
      <c r="FR306" s="54"/>
      <c r="FS306" s="54"/>
      <c r="FT306" s="54"/>
      <c r="FU306" s="54"/>
      <c r="FV306" s="54"/>
      <c r="FW306" s="54"/>
      <c r="FX306" s="54"/>
      <c r="FY306" s="54"/>
      <c r="FZ306" s="54"/>
      <c r="GA306" s="54"/>
      <c r="GB306" s="54"/>
      <c r="GC306" s="54"/>
      <c r="GD306" s="54"/>
      <c r="GE306" s="54"/>
      <c r="GF306" s="54"/>
      <c r="GG306" s="54"/>
      <c r="GH306" s="54"/>
      <c r="GI306" s="54"/>
      <c r="GJ306" s="54"/>
      <c r="GK306" s="54"/>
      <c r="GL306" s="54"/>
      <c r="GM306" s="54"/>
    </row>
    <row r="307" spans="1:195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54"/>
      <c r="EU307" s="54"/>
      <c r="EV307" s="54"/>
      <c r="EW307" s="54"/>
      <c r="EX307" s="54"/>
      <c r="EY307" s="54"/>
      <c r="EZ307" s="54"/>
      <c r="FA307" s="54"/>
      <c r="FB307" s="54"/>
      <c r="FC307" s="54"/>
      <c r="FD307" s="54"/>
      <c r="FE307" s="54"/>
      <c r="FF307" s="54"/>
      <c r="FG307" s="54"/>
      <c r="FH307" s="54"/>
      <c r="FI307" s="54"/>
      <c r="FJ307" s="54"/>
      <c r="FK307" s="54"/>
      <c r="FL307" s="54"/>
      <c r="FM307" s="54"/>
      <c r="FN307" s="54"/>
      <c r="FO307" s="54"/>
      <c r="FP307" s="54"/>
      <c r="FQ307" s="54"/>
      <c r="FR307" s="54"/>
      <c r="FS307" s="54"/>
      <c r="FT307" s="54"/>
      <c r="FU307" s="54"/>
      <c r="FV307" s="54"/>
      <c r="FW307" s="54"/>
      <c r="FX307" s="54"/>
      <c r="FY307" s="54"/>
      <c r="FZ307" s="54"/>
      <c r="GA307" s="54"/>
      <c r="GB307" s="54"/>
      <c r="GC307" s="54"/>
      <c r="GD307" s="54"/>
      <c r="GE307" s="54"/>
      <c r="GF307" s="54"/>
      <c r="GG307" s="54"/>
      <c r="GH307" s="54"/>
      <c r="GI307" s="54"/>
      <c r="GJ307" s="54"/>
      <c r="GK307" s="54"/>
      <c r="GL307" s="54"/>
      <c r="GM307" s="54"/>
    </row>
    <row r="308" spans="1:195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54"/>
      <c r="EU308" s="54"/>
      <c r="EV308" s="54"/>
      <c r="EW308" s="54"/>
      <c r="EX308" s="54"/>
      <c r="EY308" s="54"/>
      <c r="EZ308" s="54"/>
      <c r="FA308" s="54"/>
      <c r="FB308" s="54"/>
      <c r="FC308" s="54"/>
      <c r="FD308" s="54"/>
      <c r="FE308" s="54"/>
      <c r="FF308" s="54"/>
      <c r="FG308" s="54"/>
      <c r="FH308" s="54"/>
      <c r="FI308" s="54"/>
      <c r="FJ308" s="54"/>
      <c r="FK308" s="54"/>
      <c r="FL308" s="54"/>
      <c r="FM308" s="54"/>
      <c r="FN308" s="54"/>
      <c r="FO308" s="54"/>
      <c r="FP308" s="54"/>
      <c r="FQ308" s="54"/>
      <c r="FR308" s="54"/>
      <c r="FS308" s="54"/>
      <c r="FT308" s="54"/>
      <c r="FU308" s="54"/>
      <c r="FV308" s="54"/>
      <c r="FW308" s="54"/>
      <c r="FX308" s="54"/>
      <c r="FY308" s="54"/>
      <c r="FZ308" s="54"/>
      <c r="GA308" s="54"/>
      <c r="GB308" s="54"/>
      <c r="GC308" s="54"/>
      <c r="GD308" s="54"/>
      <c r="GE308" s="54"/>
      <c r="GF308" s="54"/>
      <c r="GG308" s="54"/>
      <c r="GH308" s="54"/>
      <c r="GI308" s="54"/>
      <c r="GJ308" s="54"/>
      <c r="GK308" s="54"/>
      <c r="GL308" s="54"/>
      <c r="GM308" s="54"/>
    </row>
    <row r="309" spans="1:195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54"/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4"/>
      <c r="FK309" s="54"/>
      <c r="FL309" s="54"/>
      <c r="FM309" s="54"/>
      <c r="FN309" s="54"/>
      <c r="FO309" s="54"/>
      <c r="FP309" s="54"/>
      <c r="FQ309" s="54"/>
      <c r="FR309" s="54"/>
      <c r="FS309" s="54"/>
      <c r="FT309" s="54"/>
      <c r="FU309" s="54"/>
      <c r="FV309" s="54"/>
      <c r="FW309" s="54"/>
      <c r="FX309" s="54"/>
      <c r="FY309" s="54"/>
      <c r="FZ309" s="54"/>
      <c r="GA309" s="54"/>
      <c r="GB309" s="54"/>
      <c r="GC309" s="54"/>
      <c r="GD309" s="54"/>
      <c r="GE309" s="54"/>
      <c r="GF309" s="54"/>
      <c r="GG309" s="54"/>
      <c r="GH309" s="54"/>
      <c r="GI309" s="54"/>
      <c r="GJ309" s="54"/>
      <c r="GK309" s="54"/>
      <c r="GL309" s="54"/>
      <c r="GM309" s="54"/>
    </row>
    <row r="310" spans="1:195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54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4"/>
      <c r="FK310" s="54"/>
      <c r="FL310" s="54"/>
      <c r="FM310" s="54"/>
      <c r="FN310" s="54"/>
      <c r="FO310" s="54"/>
      <c r="FP310" s="54"/>
      <c r="FQ310" s="54"/>
      <c r="FR310" s="54"/>
      <c r="FS310" s="54"/>
      <c r="FT310" s="54"/>
      <c r="FU310" s="54"/>
      <c r="FV310" s="54"/>
      <c r="FW310" s="54"/>
      <c r="FX310" s="54"/>
      <c r="FY310" s="54"/>
      <c r="FZ310" s="54"/>
      <c r="GA310" s="54"/>
      <c r="GB310" s="54"/>
      <c r="GC310" s="54"/>
      <c r="GD310" s="54"/>
      <c r="GE310" s="54"/>
      <c r="GF310" s="54"/>
      <c r="GG310" s="54"/>
      <c r="GH310" s="54"/>
      <c r="GI310" s="54"/>
      <c r="GJ310" s="54"/>
      <c r="GK310" s="54"/>
      <c r="GL310" s="54"/>
      <c r="GM310" s="54"/>
    </row>
    <row r="311" spans="1:195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  <c r="ES311" s="54"/>
      <c r="ET311" s="54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  <c r="FH311" s="54"/>
      <c r="FI311" s="54"/>
      <c r="FJ311" s="54"/>
      <c r="FK311" s="54"/>
      <c r="FL311" s="54"/>
      <c r="FM311" s="54"/>
      <c r="FN311" s="54"/>
      <c r="FO311" s="54"/>
      <c r="FP311" s="54"/>
      <c r="FQ311" s="54"/>
      <c r="FR311" s="54"/>
      <c r="FS311" s="54"/>
      <c r="FT311" s="54"/>
      <c r="FU311" s="54"/>
      <c r="FV311" s="54"/>
      <c r="FW311" s="54"/>
      <c r="FX311" s="54"/>
      <c r="FY311" s="54"/>
      <c r="FZ311" s="54"/>
      <c r="GA311" s="54"/>
      <c r="GB311" s="54"/>
      <c r="GC311" s="54"/>
      <c r="GD311" s="54"/>
      <c r="GE311" s="54"/>
      <c r="GF311" s="54"/>
      <c r="GG311" s="54"/>
      <c r="GH311" s="54"/>
      <c r="GI311" s="54"/>
      <c r="GJ311" s="54"/>
      <c r="GK311" s="54"/>
      <c r="GL311" s="54"/>
      <c r="GM311" s="54"/>
    </row>
    <row r="312" spans="1:195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54"/>
      <c r="EU312" s="54"/>
      <c r="EV312" s="54"/>
      <c r="EW312" s="54"/>
      <c r="EX312" s="54"/>
      <c r="EY312" s="54"/>
      <c r="EZ312" s="54"/>
      <c r="FA312" s="54"/>
      <c r="FB312" s="54"/>
      <c r="FC312" s="54"/>
      <c r="FD312" s="54"/>
      <c r="FE312" s="54"/>
      <c r="FF312" s="54"/>
      <c r="FG312" s="54"/>
      <c r="FH312" s="54"/>
      <c r="FI312" s="54"/>
      <c r="FJ312" s="54"/>
      <c r="FK312" s="54"/>
      <c r="FL312" s="54"/>
      <c r="FM312" s="54"/>
      <c r="FN312" s="54"/>
      <c r="FO312" s="54"/>
      <c r="FP312" s="54"/>
      <c r="FQ312" s="54"/>
      <c r="FR312" s="54"/>
      <c r="FS312" s="54"/>
      <c r="FT312" s="54"/>
      <c r="FU312" s="54"/>
      <c r="FV312" s="54"/>
      <c r="FW312" s="54"/>
      <c r="FX312" s="54"/>
      <c r="FY312" s="54"/>
      <c r="FZ312" s="54"/>
      <c r="GA312" s="54"/>
      <c r="GB312" s="54"/>
      <c r="GC312" s="54"/>
      <c r="GD312" s="54"/>
      <c r="GE312" s="54"/>
      <c r="GF312" s="54"/>
      <c r="GG312" s="54"/>
      <c r="GH312" s="54"/>
      <c r="GI312" s="54"/>
      <c r="GJ312" s="54"/>
      <c r="GK312" s="54"/>
      <c r="GL312" s="54"/>
      <c r="GM312" s="54"/>
    </row>
    <row r="313" spans="1:195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54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4"/>
      <c r="FK313" s="54"/>
      <c r="FL313" s="54"/>
      <c r="FM313" s="54"/>
      <c r="FN313" s="54"/>
      <c r="FO313" s="54"/>
      <c r="FP313" s="54"/>
      <c r="FQ313" s="54"/>
      <c r="FR313" s="54"/>
      <c r="FS313" s="54"/>
      <c r="FT313" s="54"/>
      <c r="FU313" s="54"/>
      <c r="FV313" s="54"/>
      <c r="FW313" s="54"/>
      <c r="FX313" s="54"/>
      <c r="FY313" s="54"/>
      <c r="FZ313" s="54"/>
      <c r="GA313" s="54"/>
      <c r="GB313" s="54"/>
      <c r="GC313" s="54"/>
      <c r="GD313" s="54"/>
      <c r="GE313" s="54"/>
      <c r="GF313" s="54"/>
      <c r="GG313" s="54"/>
      <c r="GH313" s="54"/>
      <c r="GI313" s="54"/>
      <c r="GJ313" s="54"/>
      <c r="GK313" s="54"/>
      <c r="GL313" s="54"/>
      <c r="GM313" s="54"/>
    </row>
    <row r="314" spans="1:195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54"/>
      <c r="FL314" s="54"/>
      <c r="FM314" s="54"/>
      <c r="FN314" s="54"/>
      <c r="FO314" s="54"/>
      <c r="FP314" s="54"/>
      <c r="FQ314" s="54"/>
      <c r="FR314" s="54"/>
      <c r="FS314" s="54"/>
      <c r="FT314" s="54"/>
      <c r="FU314" s="54"/>
      <c r="FV314" s="54"/>
      <c r="FW314" s="54"/>
      <c r="FX314" s="54"/>
      <c r="FY314" s="54"/>
      <c r="FZ314" s="54"/>
      <c r="GA314" s="54"/>
      <c r="GB314" s="54"/>
      <c r="GC314" s="54"/>
      <c r="GD314" s="54"/>
      <c r="GE314" s="54"/>
      <c r="GF314" s="54"/>
      <c r="GG314" s="54"/>
      <c r="GH314" s="54"/>
      <c r="GI314" s="54"/>
      <c r="GJ314" s="54"/>
      <c r="GK314" s="54"/>
      <c r="GL314" s="54"/>
      <c r="GM314" s="54"/>
    </row>
    <row r="315" spans="1:195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54"/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4"/>
      <c r="FK315" s="54"/>
      <c r="FL315" s="54"/>
      <c r="FM315" s="54"/>
      <c r="FN315" s="54"/>
      <c r="FO315" s="54"/>
      <c r="FP315" s="54"/>
      <c r="FQ315" s="54"/>
      <c r="FR315" s="54"/>
      <c r="FS315" s="54"/>
      <c r="FT315" s="54"/>
      <c r="FU315" s="54"/>
      <c r="FV315" s="54"/>
      <c r="FW315" s="54"/>
      <c r="FX315" s="54"/>
      <c r="FY315" s="54"/>
      <c r="FZ315" s="54"/>
      <c r="GA315" s="54"/>
      <c r="GB315" s="54"/>
      <c r="GC315" s="54"/>
      <c r="GD315" s="54"/>
      <c r="GE315" s="54"/>
      <c r="GF315" s="54"/>
      <c r="GG315" s="54"/>
      <c r="GH315" s="54"/>
      <c r="GI315" s="54"/>
      <c r="GJ315" s="54"/>
      <c r="GK315" s="54"/>
      <c r="GL315" s="54"/>
      <c r="GM315" s="54"/>
    </row>
    <row r="316" spans="1:195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54"/>
      <c r="FL316" s="54"/>
      <c r="FM316" s="54"/>
      <c r="FN316" s="54"/>
      <c r="FO316" s="54"/>
      <c r="FP316" s="54"/>
      <c r="FQ316" s="54"/>
      <c r="FR316" s="54"/>
      <c r="FS316" s="54"/>
      <c r="FT316" s="54"/>
      <c r="FU316" s="54"/>
      <c r="FV316" s="54"/>
      <c r="FW316" s="54"/>
      <c r="FX316" s="54"/>
      <c r="FY316" s="54"/>
      <c r="FZ316" s="54"/>
      <c r="GA316" s="54"/>
      <c r="GB316" s="54"/>
      <c r="GC316" s="54"/>
      <c r="GD316" s="54"/>
      <c r="GE316" s="54"/>
      <c r="GF316" s="54"/>
      <c r="GG316" s="54"/>
      <c r="GH316" s="54"/>
      <c r="GI316" s="54"/>
      <c r="GJ316" s="54"/>
      <c r="GK316" s="54"/>
      <c r="GL316" s="54"/>
      <c r="GM316" s="54"/>
    </row>
    <row r="317" spans="1:195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  <c r="GB317" s="54"/>
      <c r="GC317" s="54"/>
      <c r="GD317" s="54"/>
      <c r="GE317" s="54"/>
      <c r="GF317" s="54"/>
      <c r="GG317" s="54"/>
      <c r="GH317" s="54"/>
      <c r="GI317" s="54"/>
      <c r="GJ317" s="54"/>
      <c r="GK317" s="54"/>
      <c r="GL317" s="54"/>
      <c r="GM317" s="54"/>
    </row>
    <row r="318" spans="1:195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54"/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4"/>
      <c r="FK318" s="54"/>
      <c r="FL318" s="54"/>
      <c r="FM318" s="54"/>
      <c r="FN318" s="54"/>
      <c r="FO318" s="54"/>
      <c r="FP318" s="54"/>
      <c r="FQ318" s="54"/>
      <c r="FR318" s="54"/>
      <c r="FS318" s="54"/>
      <c r="FT318" s="54"/>
      <c r="FU318" s="54"/>
      <c r="FV318" s="54"/>
      <c r="FW318" s="54"/>
      <c r="FX318" s="54"/>
      <c r="FY318" s="54"/>
      <c r="FZ318" s="54"/>
      <c r="GA318" s="54"/>
      <c r="GB318" s="54"/>
      <c r="GC318" s="54"/>
      <c r="GD318" s="54"/>
      <c r="GE318" s="54"/>
      <c r="GF318" s="54"/>
      <c r="GG318" s="54"/>
      <c r="GH318" s="54"/>
      <c r="GI318" s="54"/>
      <c r="GJ318" s="54"/>
      <c r="GK318" s="54"/>
      <c r="GL318" s="54"/>
      <c r="GM318" s="54"/>
    </row>
    <row r="319" spans="1:195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  <c r="ES319" s="54"/>
      <c r="ET319" s="54"/>
      <c r="EU319" s="54"/>
      <c r="EV319" s="54"/>
      <c r="EW319" s="54"/>
      <c r="EX319" s="54"/>
      <c r="EY319" s="54"/>
      <c r="EZ319" s="54"/>
      <c r="FA319" s="54"/>
      <c r="FB319" s="54"/>
      <c r="FC319" s="54"/>
      <c r="FD319" s="54"/>
      <c r="FE319" s="54"/>
      <c r="FF319" s="54"/>
      <c r="FG319" s="54"/>
      <c r="FH319" s="54"/>
      <c r="FI319" s="54"/>
      <c r="FJ319" s="54"/>
      <c r="FK319" s="54"/>
      <c r="FL319" s="54"/>
      <c r="FM319" s="54"/>
      <c r="FN319" s="54"/>
      <c r="FO319" s="54"/>
      <c r="FP319" s="54"/>
      <c r="FQ319" s="54"/>
      <c r="FR319" s="54"/>
      <c r="FS319" s="54"/>
      <c r="FT319" s="54"/>
      <c r="FU319" s="54"/>
      <c r="FV319" s="54"/>
      <c r="FW319" s="54"/>
      <c r="FX319" s="54"/>
      <c r="FY319" s="54"/>
      <c r="FZ319" s="54"/>
      <c r="GA319" s="54"/>
      <c r="GB319" s="54"/>
      <c r="GC319" s="54"/>
      <c r="GD319" s="54"/>
      <c r="GE319" s="54"/>
      <c r="GF319" s="54"/>
      <c r="GG319" s="54"/>
      <c r="GH319" s="54"/>
      <c r="GI319" s="54"/>
      <c r="GJ319" s="54"/>
      <c r="GK319" s="54"/>
      <c r="GL319" s="54"/>
      <c r="GM319" s="54"/>
    </row>
    <row r="320" spans="1:195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  <c r="ES320" s="54"/>
      <c r="ET320" s="54"/>
      <c r="EU320" s="54"/>
      <c r="EV320" s="54"/>
      <c r="EW320" s="54"/>
      <c r="EX320" s="54"/>
      <c r="EY320" s="54"/>
      <c r="EZ320" s="54"/>
      <c r="FA320" s="54"/>
      <c r="FB320" s="54"/>
      <c r="FC320" s="54"/>
      <c r="FD320" s="54"/>
      <c r="FE320" s="54"/>
      <c r="FF320" s="54"/>
      <c r="FG320" s="54"/>
      <c r="FH320" s="54"/>
      <c r="FI320" s="54"/>
      <c r="FJ320" s="54"/>
      <c r="FK320" s="54"/>
      <c r="FL320" s="54"/>
      <c r="FM320" s="54"/>
      <c r="FN320" s="54"/>
      <c r="FO320" s="54"/>
      <c r="FP320" s="54"/>
      <c r="FQ320" s="54"/>
      <c r="FR320" s="54"/>
      <c r="FS320" s="54"/>
      <c r="FT320" s="54"/>
      <c r="FU320" s="54"/>
      <c r="FV320" s="54"/>
      <c r="FW320" s="54"/>
      <c r="FX320" s="54"/>
      <c r="FY320" s="54"/>
      <c r="FZ320" s="54"/>
      <c r="GA320" s="54"/>
      <c r="GB320" s="54"/>
      <c r="GC320" s="54"/>
      <c r="GD320" s="54"/>
      <c r="GE320" s="54"/>
      <c r="GF320" s="54"/>
      <c r="GG320" s="54"/>
      <c r="GH320" s="54"/>
      <c r="GI320" s="54"/>
      <c r="GJ320" s="54"/>
      <c r="GK320" s="54"/>
      <c r="GL320" s="54"/>
      <c r="GM320" s="54"/>
    </row>
    <row r="321" spans="1:195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  <c r="ES321" s="54"/>
      <c r="ET321" s="54"/>
      <c r="EU321" s="54"/>
      <c r="EV321" s="54"/>
      <c r="EW321" s="54"/>
      <c r="EX321" s="54"/>
      <c r="EY321" s="54"/>
      <c r="EZ321" s="54"/>
      <c r="FA321" s="54"/>
      <c r="FB321" s="54"/>
      <c r="FC321" s="54"/>
      <c r="FD321" s="54"/>
      <c r="FE321" s="54"/>
      <c r="FF321" s="54"/>
      <c r="FG321" s="54"/>
      <c r="FH321" s="54"/>
      <c r="FI321" s="54"/>
      <c r="FJ321" s="54"/>
      <c r="FK321" s="54"/>
      <c r="FL321" s="54"/>
      <c r="FM321" s="54"/>
      <c r="FN321" s="54"/>
      <c r="FO321" s="54"/>
      <c r="FP321" s="54"/>
      <c r="FQ321" s="54"/>
      <c r="FR321" s="54"/>
      <c r="FS321" s="54"/>
      <c r="FT321" s="54"/>
      <c r="FU321" s="54"/>
      <c r="FV321" s="54"/>
      <c r="FW321" s="54"/>
      <c r="FX321" s="54"/>
      <c r="FY321" s="54"/>
      <c r="FZ321" s="54"/>
      <c r="GA321" s="54"/>
      <c r="GB321" s="54"/>
      <c r="GC321" s="54"/>
      <c r="GD321" s="54"/>
      <c r="GE321" s="54"/>
      <c r="GF321" s="54"/>
      <c r="GG321" s="54"/>
      <c r="GH321" s="54"/>
      <c r="GI321" s="54"/>
      <c r="GJ321" s="54"/>
      <c r="GK321" s="54"/>
      <c r="GL321" s="54"/>
      <c r="GM321" s="54"/>
    </row>
    <row r="322" spans="1:195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  <c r="ES322" s="54"/>
      <c r="ET322" s="54"/>
      <c r="EU322" s="54"/>
      <c r="EV322" s="54"/>
      <c r="EW322" s="54"/>
      <c r="EX322" s="54"/>
      <c r="EY322" s="54"/>
      <c r="EZ322" s="54"/>
      <c r="FA322" s="54"/>
      <c r="FB322" s="54"/>
      <c r="FC322" s="54"/>
      <c r="FD322" s="54"/>
      <c r="FE322" s="54"/>
      <c r="FF322" s="54"/>
      <c r="FG322" s="54"/>
      <c r="FH322" s="54"/>
      <c r="FI322" s="54"/>
      <c r="FJ322" s="54"/>
      <c r="FK322" s="54"/>
      <c r="FL322" s="54"/>
      <c r="FM322" s="54"/>
      <c r="FN322" s="54"/>
      <c r="FO322" s="54"/>
      <c r="FP322" s="54"/>
      <c r="FQ322" s="54"/>
      <c r="FR322" s="54"/>
      <c r="FS322" s="54"/>
      <c r="FT322" s="54"/>
      <c r="FU322" s="54"/>
      <c r="FV322" s="54"/>
      <c r="FW322" s="54"/>
      <c r="FX322" s="54"/>
      <c r="FY322" s="54"/>
      <c r="FZ322" s="54"/>
      <c r="GA322" s="54"/>
      <c r="GB322" s="54"/>
      <c r="GC322" s="54"/>
      <c r="GD322" s="54"/>
      <c r="GE322" s="54"/>
      <c r="GF322" s="54"/>
      <c r="GG322" s="54"/>
      <c r="GH322" s="54"/>
      <c r="GI322" s="54"/>
      <c r="GJ322" s="54"/>
      <c r="GK322" s="54"/>
      <c r="GL322" s="54"/>
      <c r="GM322" s="54"/>
    </row>
    <row r="323" spans="1:195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  <c r="ES323" s="54"/>
      <c r="ET323" s="54"/>
      <c r="EU323" s="54"/>
      <c r="EV323" s="54"/>
      <c r="EW323" s="54"/>
      <c r="EX323" s="54"/>
      <c r="EY323" s="54"/>
      <c r="EZ323" s="54"/>
      <c r="FA323" s="54"/>
      <c r="FB323" s="54"/>
      <c r="FC323" s="54"/>
      <c r="FD323" s="54"/>
      <c r="FE323" s="54"/>
      <c r="FF323" s="54"/>
      <c r="FG323" s="54"/>
      <c r="FH323" s="54"/>
      <c r="FI323" s="54"/>
      <c r="FJ323" s="54"/>
      <c r="FK323" s="54"/>
      <c r="FL323" s="54"/>
      <c r="FM323" s="54"/>
      <c r="FN323" s="54"/>
      <c r="FO323" s="54"/>
      <c r="FP323" s="54"/>
      <c r="FQ323" s="54"/>
      <c r="FR323" s="54"/>
      <c r="FS323" s="54"/>
      <c r="FT323" s="54"/>
      <c r="FU323" s="54"/>
      <c r="FV323" s="54"/>
      <c r="FW323" s="54"/>
      <c r="FX323" s="54"/>
      <c r="FY323" s="54"/>
      <c r="FZ323" s="54"/>
      <c r="GA323" s="54"/>
      <c r="GB323" s="54"/>
      <c r="GC323" s="54"/>
      <c r="GD323" s="54"/>
      <c r="GE323" s="54"/>
      <c r="GF323" s="54"/>
      <c r="GG323" s="54"/>
      <c r="GH323" s="54"/>
      <c r="GI323" s="54"/>
      <c r="GJ323" s="54"/>
      <c r="GK323" s="54"/>
      <c r="GL323" s="54"/>
      <c r="GM323" s="54"/>
    </row>
    <row r="324" spans="1:195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  <c r="ES324" s="54"/>
      <c r="ET324" s="54"/>
      <c r="EU324" s="54"/>
      <c r="EV324" s="54"/>
      <c r="EW324" s="54"/>
      <c r="EX324" s="54"/>
      <c r="EY324" s="54"/>
      <c r="EZ324" s="54"/>
      <c r="FA324" s="54"/>
      <c r="FB324" s="54"/>
      <c r="FC324" s="54"/>
      <c r="FD324" s="54"/>
      <c r="FE324" s="54"/>
      <c r="FF324" s="54"/>
      <c r="FG324" s="54"/>
      <c r="FH324" s="54"/>
      <c r="FI324" s="54"/>
      <c r="FJ324" s="54"/>
      <c r="FK324" s="54"/>
      <c r="FL324" s="54"/>
      <c r="FM324" s="54"/>
      <c r="FN324" s="54"/>
      <c r="FO324" s="54"/>
      <c r="FP324" s="54"/>
      <c r="FQ324" s="54"/>
      <c r="FR324" s="54"/>
      <c r="FS324" s="54"/>
      <c r="FT324" s="54"/>
      <c r="FU324" s="54"/>
      <c r="FV324" s="54"/>
      <c r="FW324" s="54"/>
      <c r="FX324" s="54"/>
      <c r="FY324" s="54"/>
      <c r="FZ324" s="54"/>
      <c r="GA324" s="54"/>
      <c r="GB324" s="54"/>
      <c r="GC324" s="54"/>
      <c r="GD324" s="54"/>
      <c r="GE324" s="54"/>
      <c r="GF324" s="54"/>
      <c r="GG324" s="54"/>
      <c r="GH324" s="54"/>
      <c r="GI324" s="54"/>
      <c r="GJ324" s="54"/>
      <c r="GK324" s="54"/>
      <c r="GL324" s="54"/>
      <c r="GM324" s="54"/>
    </row>
    <row r="325" spans="1:195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/>
      <c r="DY325" s="54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  <c r="ES325" s="54"/>
      <c r="ET325" s="54"/>
      <c r="EU325" s="54"/>
      <c r="EV325" s="54"/>
      <c r="EW325" s="54"/>
      <c r="EX325" s="54"/>
      <c r="EY325" s="54"/>
      <c r="EZ325" s="54"/>
      <c r="FA325" s="54"/>
      <c r="FB325" s="54"/>
      <c r="FC325" s="54"/>
      <c r="FD325" s="54"/>
      <c r="FE325" s="54"/>
      <c r="FF325" s="54"/>
      <c r="FG325" s="54"/>
      <c r="FH325" s="54"/>
      <c r="FI325" s="54"/>
      <c r="FJ325" s="54"/>
      <c r="FK325" s="54"/>
      <c r="FL325" s="54"/>
      <c r="FM325" s="54"/>
      <c r="FN325" s="54"/>
      <c r="FO325" s="54"/>
      <c r="FP325" s="54"/>
      <c r="FQ325" s="54"/>
      <c r="FR325" s="54"/>
      <c r="FS325" s="54"/>
      <c r="FT325" s="54"/>
      <c r="FU325" s="54"/>
      <c r="FV325" s="54"/>
      <c r="FW325" s="54"/>
      <c r="FX325" s="54"/>
      <c r="FY325" s="54"/>
      <c r="FZ325" s="54"/>
      <c r="GA325" s="54"/>
      <c r="GB325" s="54"/>
      <c r="GC325" s="54"/>
      <c r="GD325" s="54"/>
      <c r="GE325" s="54"/>
      <c r="GF325" s="54"/>
      <c r="GG325" s="54"/>
      <c r="GH325" s="54"/>
      <c r="GI325" s="54"/>
      <c r="GJ325" s="54"/>
      <c r="GK325" s="54"/>
      <c r="GL325" s="54"/>
      <c r="GM325" s="54"/>
    </row>
    <row r="326" spans="1:195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  <c r="ES326" s="54"/>
      <c r="ET326" s="54"/>
      <c r="EU326" s="54"/>
      <c r="EV326" s="54"/>
      <c r="EW326" s="54"/>
      <c r="EX326" s="54"/>
      <c r="EY326" s="54"/>
      <c r="EZ326" s="54"/>
      <c r="FA326" s="54"/>
      <c r="FB326" s="54"/>
      <c r="FC326" s="54"/>
      <c r="FD326" s="54"/>
      <c r="FE326" s="54"/>
      <c r="FF326" s="54"/>
      <c r="FG326" s="54"/>
      <c r="FH326" s="54"/>
      <c r="FI326" s="54"/>
      <c r="FJ326" s="54"/>
      <c r="FK326" s="54"/>
      <c r="FL326" s="54"/>
      <c r="FM326" s="54"/>
      <c r="FN326" s="54"/>
      <c r="FO326" s="54"/>
      <c r="FP326" s="54"/>
      <c r="FQ326" s="54"/>
      <c r="FR326" s="54"/>
      <c r="FS326" s="54"/>
      <c r="FT326" s="54"/>
      <c r="FU326" s="54"/>
      <c r="FV326" s="54"/>
      <c r="FW326" s="54"/>
      <c r="FX326" s="54"/>
      <c r="FY326" s="54"/>
      <c r="FZ326" s="54"/>
      <c r="GA326" s="54"/>
      <c r="GB326" s="54"/>
      <c r="GC326" s="54"/>
      <c r="GD326" s="54"/>
      <c r="GE326" s="54"/>
      <c r="GF326" s="54"/>
      <c r="GG326" s="54"/>
      <c r="GH326" s="54"/>
      <c r="GI326" s="54"/>
      <c r="GJ326" s="54"/>
      <c r="GK326" s="54"/>
      <c r="GL326" s="54"/>
      <c r="GM326" s="54"/>
    </row>
    <row r="327" spans="1:195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  <c r="DW327" s="54"/>
      <c r="DX327" s="54"/>
      <c r="DY327" s="54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  <c r="ES327" s="54"/>
      <c r="ET327" s="54"/>
      <c r="EU327" s="54"/>
      <c r="EV327" s="54"/>
      <c r="EW327" s="54"/>
      <c r="EX327" s="54"/>
      <c r="EY327" s="54"/>
      <c r="EZ327" s="54"/>
      <c r="FA327" s="54"/>
      <c r="FB327" s="54"/>
      <c r="FC327" s="54"/>
      <c r="FD327" s="54"/>
      <c r="FE327" s="54"/>
      <c r="FF327" s="54"/>
      <c r="FG327" s="54"/>
      <c r="FH327" s="54"/>
      <c r="FI327" s="54"/>
      <c r="FJ327" s="54"/>
      <c r="FK327" s="54"/>
      <c r="FL327" s="54"/>
      <c r="FM327" s="54"/>
      <c r="FN327" s="54"/>
      <c r="FO327" s="54"/>
      <c r="FP327" s="54"/>
      <c r="FQ327" s="54"/>
      <c r="FR327" s="54"/>
      <c r="FS327" s="54"/>
      <c r="FT327" s="54"/>
      <c r="FU327" s="54"/>
      <c r="FV327" s="54"/>
      <c r="FW327" s="54"/>
      <c r="FX327" s="54"/>
      <c r="FY327" s="54"/>
      <c r="FZ327" s="54"/>
      <c r="GA327" s="54"/>
      <c r="GB327" s="54"/>
      <c r="GC327" s="54"/>
      <c r="GD327" s="54"/>
      <c r="GE327" s="54"/>
      <c r="GF327" s="54"/>
      <c r="GG327" s="54"/>
      <c r="GH327" s="54"/>
      <c r="GI327" s="54"/>
      <c r="GJ327" s="54"/>
      <c r="GK327" s="54"/>
      <c r="GL327" s="54"/>
      <c r="GM327" s="54"/>
    </row>
    <row r="328" spans="1:195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  <c r="EU328" s="54"/>
      <c r="EV328" s="54"/>
      <c r="EW328" s="54"/>
      <c r="EX328" s="54"/>
      <c r="EY328" s="54"/>
      <c r="EZ328" s="54"/>
      <c r="FA328" s="54"/>
      <c r="FB328" s="54"/>
      <c r="FC328" s="54"/>
      <c r="FD328" s="54"/>
      <c r="FE328" s="54"/>
      <c r="FF328" s="54"/>
      <c r="FG328" s="54"/>
      <c r="FH328" s="54"/>
      <c r="FI328" s="54"/>
      <c r="FJ328" s="54"/>
      <c r="FK328" s="54"/>
      <c r="FL328" s="54"/>
      <c r="FM328" s="54"/>
      <c r="FN328" s="54"/>
      <c r="FO328" s="54"/>
      <c r="FP328" s="54"/>
      <c r="FQ328" s="54"/>
      <c r="FR328" s="54"/>
      <c r="FS328" s="54"/>
      <c r="FT328" s="54"/>
      <c r="FU328" s="54"/>
      <c r="FV328" s="54"/>
      <c r="FW328" s="54"/>
      <c r="FX328" s="54"/>
      <c r="FY328" s="54"/>
      <c r="FZ328" s="54"/>
      <c r="GA328" s="54"/>
      <c r="GB328" s="54"/>
      <c r="GC328" s="54"/>
      <c r="GD328" s="54"/>
      <c r="GE328" s="54"/>
      <c r="GF328" s="54"/>
      <c r="GG328" s="54"/>
      <c r="GH328" s="54"/>
      <c r="GI328" s="54"/>
      <c r="GJ328" s="54"/>
      <c r="GK328" s="54"/>
      <c r="GL328" s="54"/>
      <c r="GM328" s="54"/>
    </row>
    <row r="329" spans="1:195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  <c r="EU329" s="54"/>
      <c r="EV329" s="54"/>
      <c r="EW329" s="54"/>
      <c r="EX329" s="54"/>
      <c r="EY329" s="54"/>
      <c r="EZ329" s="54"/>
      <c r="FA329" s="54"/>
      <c r="FB329" s="54"/>
      <c r="FC329" s="54"/>
      <c r="FD329" s="54"/>
      <c r="FE329" s="54"/>
      <c r="FF329" s="54"/>
      <c r="FG329" s="54"/>
      <c r="FH329" s="54"/>
      <c r="FI329" s="54"/>
      <c r="FJ329" s="54"/>
      <c r="FK329" s="54"/>
      <c r="FL329" s="54"/>
      <c r="FM329" s="54"/>
      <c r="FN329" s="54"/>
      <c r="FO329" s="54"/>
      <c r="FP329" s="54"/>
      <c r="FQ329" s="54"/>
      <c r="FR329" s="54"/>
      <c r="FS329" s="54"/>
      <c r="FT329" s="54"/>
      <c r="FU329" s="54"/>
      <c r="FV329" s="54"/>
      <c r="FW329" s="54"/>
      <c r="FX329" s="54"/>
      <c r="FY329" s="54"/>
      <c r="FZ329" s="54"/>
      <c r="GA329" s="54"/>
      <c r="GB329" s="54"/>
      <c r="GC329" s="54"/>
      <c r="GD329" s="54"/>
      <c r="GE329" s="54"/>
      <c r="GF329" s="54"/>
      <c r="GG329" s="54"/>
      <c r="GH329" s="54"/>
      <c r="GI329" s="54"/>
      <c r="GJ329" s="54"/>
      <c r="GK329" s="54"/>
      <c r="GL329" s="54"/>
      <c r="GM329" s="54"/>
    </row>
    <row r="330" spans="1:195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  <c r="ES330" s="54"/>
      <c r="ET330" s="54"/>
      <c r="EU330" s="54"/>
      <c r="EV330" s="54"/>
      <c r="EW330" s="54"/>
      <c r="EX330" s="54"/>
      <c r="EY330" s="54"/>
      <c r="EZ330" s="54"/>
      <c r="FA330" s="54"/>
      <c r="FB330" s="54"/>
      <c r="FC330" s="54"/>
      <c r="FD330" s="54"/>
      <c r="FE330" s="54"/>
      <c r="FF330" s="54"/>
      <c r="FG330" s="54"/>
      <c r="FH330" s="54"/>
      <c r="FI330" s="54"/>
      <c r="FJ330" s="54"/>
      <c r="FK330" s="54"/>
      <c r="FL330" s="54"/>
      <c r="FM330" s="54"/>
      <c r="FN330" s="54"/>
      <c r="FO330" s="54"/>
      <c r="FP330" s="54"/>
      <c r="FQ330" s="54"/>
      <c r="FR330" s="54"/>
      <c r="FS330" s="54"/>
      <c r="FT330" s="54"/>
      <c r="FU330" s="54"/>
      <c r="FV330" s="54"/>
      <c r="FW330" s="54"/>
      <c r="FX330" s="54"/>
      <c r="FY330" s="54"/>
      <c r="FZ330" s="54"/>
      <c r="GA330" s="54"/>
      <c r="GB330" s="54"/>
      <c r="GC330" s="54"/>
      <c r="GD330" s="54"/>
      <c r="GE330" s="54"/>
      <c r="GF330" s="54"/>
      <c r="GG330" s="54"/>
      <c r="GH330" s="54"/>
      <c r="GI330" s="54"/>
      <c r="GJ330" s="54"/>
      <c r="GK330" s="54"/>
      <c r="GL330" s="54"/>
      <c r="GM330" s="54"/>
    </row>
    <row r="331" spans="1:195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  <c r="ES331" s="54"/>
      <c r="ET331" s="54"/>
      <c r="EU331" s="54"/>
      <c r="EV331" s="54"/>
      <c r="EW331" s="54"/>
      <c r="EX331" s="54"/>
      <c r="EY331" s="54"/>
      <c r="EZ331" s="54"/>
      <c r="FA331" s="54"/>
      <c r="FB331" s="54"/>
      <c r="FC331" s="54"/>
      <c r="FD331" s="54"/>
      <c r="FE331" s="54"/>
      <c r="FF331" s="54"/>
      <c r="FG331" s="54"/>
      <c r="FH331" s="54"/>
      <c r="FI331" s="54"/>
      <c r="FJ331" s="54"/>
      <c r="FK331" s="54"/>
      <c r="FL331" s="54"/>
      <c r="FM331" s="54"/>
      <c r="FN331" s="54"/>
      <c r="FO331" s="54"/>
      <c r="FP331" s="54"/>
      <c r="FQ331" s="54"/>
      <c r="FR331" s="54"/>
      <c r="FS331" s="54"/>
      <c r="FT331" s="54"/>
      <c r="FU331" s="54"/>
      <c r="FV331" s="54"/>
      <c r="FW331" s="54"/>
      <c r="FX331" s="54"/>
      <c r="FY331" s="54"/>
      <c r="FZ331" s="54"/>
      <c r="GA331" s="54"/>
      <c r="GB331" s="54"/>
      <c r="GC331" s="54"/>
      <c r="GD331" s="54"/>
      <c r="GE331" s="54"/>
      <c r="GF331" s="54"/>
      <c r="GG331" s="54"/>
      <c r="GH331" s="54"/>
      <c r="GI331" s="54"/>
      <c r="GJ331" s="54"/>
      <c r="GK331" s="54"/>
      <c r="GL331" s="54"/>
      <c r="GM331" s="54"/>
    </row>
    <row r="332" spans="1:195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  <c r="ES332" s="54"/>
      <c r="ET332" s="54"/>
      <c r="EU332" s="54"/>
      <c r="EV332" s="54"/>
      <c r="EW332" s="54"/>
      <c r="EX332" s="54"/>
      <c r="EY332" s="54"/>
      <c r="EZ332" s="54"/>
      <c r="FA332" s="54"/>
      <c r="FB332" s="54"/>
      <c r="FC332" s="54"/>
      <c r="FD332" s="54"/>
      <c r="FE332" s="54"/>
      <c r="FF332" s="54"/>
      <c r="FG332" s="54"/>
      <c r="FH332" s="54"/>
      <c r="FI332" s="54"/>
      <c r="FJ332" s="54"/>
      <c r="FK332" s="54"/>
      <c r="FL332" s="54"/>
      <c r="FM332" s="54"/>
      <c r="FN332" s="54"/>
      <c r="FO332" s="54"/>
      <c r="FP332" s="54"/>
      <c r="FQ332" s="54"/>
      <c r="FR332" s="54"/>
      <c r="FS332" s="54"/>
      <c r="FT332" s="54"/>
      <c r="FU332" s="54"/>
      <c r="FV332" s="54"/>
      <c r="FW332" s="54"/>
      <c r="FX332" s="54"/>
      <c r="FY332" s="54"/>
      <c r="FZ332" s="54"/>
      <c r="GA332" s="54"/>
      <c r="GB332" s="54"/>
      <c r="GC332" s="54"/>
      <c r="GD332" s="54"/>
      <c r="GE332" s="54"/>
      <c r="GF332" s="54"/>
      <c r="GG332" s="54"/>
      <c r="GH332" s="54"/>
      <c r="GI332" s="54"/>
      <c r="GJ332" s="54"/>
      <c r="GK332" s="54"/>
      <c r="GL332" s="54"/>
      <c r="GM332" s="54"/>
    </row>
    <row r="333" spans="1:195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  <c r="ES333" s="54"/>
      <c r="ET333" s="54"/>
      <c r="EU333" s="54"/>
      <c r="EV333" s="54"/>
      <c r="EW333" s="54"/>
      <c r="EX333" s="54"/>
      <c r="EY333" s="54"/>
      <c r="EZ333" s="54"/>
      <c r="FA333" s="54"/>
      <c r="FB333" s="54"/>
      <c r="FC333" s="54"/>
      <c r="FD333" s="54"/>
      <c r="FE333" s="54"/>
      <c r="FF333" s="54"/>
      <c r="FG333" s="54"/>
      <c r="FH333" s="54"/>
      <c r="FI333" s="54"/>
      <c r="FJ333" s="54"/>
      <c r="FK333" s="54"/>
      <c r="FL333" s="54"/>
      <c r="FM333" s="54"/>
      <c r="FN333" s="54"/>
      <c r="FO333" s="54"/>
      <c r="FP333" s="54"/>
      <c r="FQ333" s="54"/>
      <c r="FR333" s="54"/>
      <c r="FS333" s="54"/>
      <c r="FT333" s="54"/>
      <c r="FU333" s="54"/>
      <c r="FV333" s="54"/>
      <c r="FW333" s="54"/>
      <c r="FX333" s="54"/>
      <c r="FY333" s="54"/>
      <c r="FZ333" s="54"/>
      <c r="GA333" s="54"/>
      <c r="GB333" s="54"/>
      <c r="GC333" s="54"/>
      <c r="GD333" s="54"/>
      <c r="GE333" s="54"/>
      <c r="GF333" s="54"/>
      <c r="GG333" s="54"/>
      <c r="GH333" s="54"/>
      <c r="GI333" s="54"/>
      <c r="GJ333" s="54"/>
      <c r="GK333" s="54"/>
      <c r="GL333" s="54"/>
      <c r="GM333" s="54"/>
    </row>
    <row r="334" spans="1:195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  <c r="ES334" s="54"/>
      <c r="ET334" s="54"/>
      <c r="EU334" s="54"/>
      <c r="EV334" s="54"/>
      <c r="EW334" s="54"/>
      <c r="EX334" s="54"/>
      <c r="EY334" s="54"/>
      <c r="EZ334" s="54"/>
      <c r="FA334" s="54"/>
      <c r="FB334" s="54"/>
      <c r="FC334" s="54"/>
      <c r="FD334" s="54"/>
      <c r="FE334" s="54"/>
      <c r="FF334" s="54"/>
      <c r="FG334" s="54"/>
      <c r="FH334" s="54"/>
      <c r="FI334" s="54"/>
      <c r="FJ334" s="54"/>
      <c r="FK334" s="54"/>
      <c r="FL334" s="54"/>
      <c r="FM334" s="54"/>
      <c r="FN334" s="54"/>
      <c r="FO334" s="54"/>
      <c r="FP334" s="54"/>
      <c r="FQ334" s="54"/>
      <c r="FR334" s="54"/>
      <c r="FS334" s="54"/>
      <c r="FT334" s="54"/>
      <c r="FU334" s="54"/>
      <c r="FV334" s="54"/>
      <c r="FW334" s="54"/>
      <c r="FX334" s="54"/>
      <c r="FY334" s="54"/>
      <c r="FZ334" s="54"/>
      <c r="GA334" s="54"/>
      <c r="GB334" s="54"/>
      <c r="GC334" s="54"/>
      <c r="GD334" s="54"/>
      <c r="GE334" s="54"/>
      <c r="GF334" s="54"/>
      <c r="GG334" s="54"/>
      <c r="GH334" s="54"/>
      <c r="GI334" s="54"/>
      <c r="GJ334" s="54"/>
      <c r="GK334" s="54"/>
      <c r="GL334" s="54"/>
      <c r="GM334" s="54"/>
    </row>
    <row r="335" spans="1:195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  <c r="ES335" s="54"/>
      <c r="ET335" s="54"/>
      <c r="EU335" s="54"/>
      <c r="EV335" s="54"/>
      <c r="EW335" s="54"/>
      <c r="EX335" s="54"/>
      <c r="EY335" s="54"/>
      <c r="EZ335" s="54"/>
      <c r="FA335" s="54"/>
      <c r="FB335" s="54"/>
      <c r="FC335" s="54"/>
      <c r="FD335" s="54"/>
      <c r="FE335" s="54"/>
      <c r="FF335" s="54"/>
      <c r="FG335" s="54"/>
      <c r="FH335" s="54"/>
      <c r="FI335" s="54"/>
      <c r="FJ335" s="54"/>
      <c r="FK335" s="54"/>
      <c r="FL335" s="54"/>
      <c r="FM335" s="54"/>
      <c r="FN335" s="54"/>
      <c r="FO335" s="54"/>
      <c r="FP335" s="54"/>
      <c r="FQ335" s="54"/>
      <c r="FR335" s="54"/>
      <c r="FS335" s="54"/>
      <c r="FT335" s="54"/>
      <c r="FU335" s="54"/>
      <c r="FV335" s="54"/>
      <c r="FW335" s="54"/>
      <c r="FX335" s="54"/>
      <c r="FY335" s="54"/>
      <c r="FZ335" s="54"/>
      <c r="GA335" s="54"/>
      <c r="GB335" s="54"/>
      <c r="GC335" s="54"/>
      <c r="GD335" s="54"/>
      <c r="GE335" s="54"/>
      <c r="GF335" s="54"/>
      <c r="GG335" s="54"/>
      <c r="GH335" s="54"/>
      <c r="GI335" s="54"/>
      <c r="GJ335" s="54"/>
      <c r="GK335" s="54"/>
      <c r="GL335" s="54"/>
      <c r="GM335" s="54"/>
    </row>
    <row r="336" spans="1:195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  <c r="ES336" s="54"/>
      <c r="ET336" s="54"/>
      <c r="EU336" s="54"/>
      <c r="EV336" s="54"/>
      <c r="EW336" s="54"/>
      <c r="EX336" s="54"/>
      <c r="EY336" s="54"/>
      <c r="EZ336" s="54"/>
      <c r="FA336" s="54"/>
      <c r="FB336" s="54"/>
      <c r="FC336" s="54"/>
      <c r="FD336" s="54"/>
      <c r="FE336" s="54"/>
      <c r="FF336" s="54"/>
      <c r="FG336" s="54"/>
      <c r="FH336" s="54"/>
      <c r="FI336" s="54"/>
      <c r="FJ336" s="54"/>
      <c r="FK336" s="54"/>
      <c r="FL336" s="54"/>
      <c r="FM336" s="54"/>
      <c r="FN336" s="54"/>
      <c r="FO336" s="54"/>
      <c r="FP336" s="54"/>
      <c r="FQ336" s="54"/>
      <c r="FR336" s="54"/>
      <c r="FS336" s="54"/>
      <c r="FT336" s="54"/>
      <c r="FU336" s="54"/>
      <c r="FV336" s="54"/>
      <c r="FW336" s="54"/>
      <c r="FX336" s="54"/>
      <c r="FY336" s="54"/>
      <c r="FZ336" s="54"/>
      <c r="GA336" s="54"/>
      <c r="GB336" s="54"/>
      <c r="GC336" s="54"/>
      <c r="GD336" s="54"/>
      <c r="GE336" s="54"/>
      <c r="GF336" s="54"/>
      <c r="GG336" s="54"/>
      <c r="GH336" s="54"/>
      <c r="GI336" s="54"/>
      <c r="GJ336" s="54"/>
      <c r="GK336" s="54"/>
      <c r="GL336" s="54"/>
      <c r="GM336" s="54"/>
    </row>
    <row r="337" spans="1:195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  <c r="ES337" s="54"/>
      <c r="ET337" s="54"/>
      <c r="EU337" s="54"/>
      <c r="EV337" s="54"/>
      <c r="EW337" s="54"/>
      <c r="EX337" s="54"/>
      <c r="EY337" s="54"/>
      <c r="EZ337" s="54"/>
      <c r="FA337" s="54"/>
      <c r="FB337" s="54"/>
      <c r="FC337" s="54"/>
      <c r="FD337" s="54"/>
      <c r="FE337" s="54"/>
      <c r="FF337" s="54"/>
      <c r="FG337" s="54"/>
      <c r="FH337" s="54"/>
      <c r="FI337" s="54"/>
      <c r="FJ337" s="54"/>
      <c r="FK337" s="54"/>
      <c r="FL337" s="54"/>
      <c r="FM337" s="54"/>
      <c r="FN337" s="54"/>
      <c r="FO337" s="54"/>
      <c r="FP337" s="54"/>
      <c r="FQ337" s="54"/>
      <c r="FR337" s="54"/>
      <c r="FS337" s="54"/>
      <c r="FT337" s="54"/>
      <c r="FU337" s="54"/>
      <c r="FV337" s="54"/>
      <c r="FW337" s="54"/>
      <c r="FX337" s="54"/>
      <c r="FY337" s="54"/>
      <c r="FZ337" s="54"/>
      <c r="GA337" s="54"/>
      <c r="GB337" s="54"/>
      <c r="GC337" s="54"/>
      <c r="GD337" s="54"/>
      <c r="GE337" s="54"/>
      <c r="GF337" s="54"/>
      <c r="GG337" s="54"/>
      <c r="GH337" s="54"/>
      <c r="GI337" s="54"/>
      <c r="GJ337" s="54"/>
      <c r="GK337" s="54"/>
      <c r="GL337" s="54"/>
      <c r="GM337" s="54"/>
    </row>
    <row r="338" spans="1:195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  <c r="ES338" s="54"/>
      <c r="ET338" s="54"/>
      <c r="EU338" s="54"/>
      <c r="EV338" s="54"/>
      <c r="EW338" s="54"/>
      <c r="EX338" s="54"/>
      <c r="EY338" s="54"/>
      <c r="EZ338" s="54"/>
      <c r="FA338" s="54"/>
      <c r="FB338" s="54"/>
      <c r="FC338" s="54"/>
      <c r="FD338" s="54"/>
      <c r="FE338" s="54"/>
      <c r="FF338" s="54"/>
      <c r="FG338" s="54"/>
      <c r="FH338" s="54"/>
      <c r="FI338" s="54"/>
      <c r="FJ338" s="54"/>
      <c r="FK338" s="54"/>
      <c r="FL338" s="54"/>
      <c r="FM338" s="54"/>
      <c r="FN338" s="54"/>
      <c r="FO338" s="54"/>
      <c r="FP338" s="54"/>
      <c r="FQ338" s="54"/>
      <c r="FR338" s="54"/>
      <c r="FS338" s="54"/>
      <c r="FT338" s="54"/>
      <c r="FU338" s="54"/>
      <c r="FV338" s="54"/>
      <c r="FW338" s="54"/>
      <c r="FX338" s="54"/>
      <c r="FY338" s="54"/>
      <c r="FZ338" s="54"/>
      <c r="GA338" s="54"/>
      <c r="GB338" s="54"/>
      <c r="GC338" s="54"/>
      <c r="GD338" s="54"/>
      <c r="GE338" s="54"/>
      <c r="GF338" s="54"/>
      <c r="GG338" s="54"/>
      <c r="GH338" s="54"/>
      <c r="GI338" s="54"/>
      <c r="GJ338" s="54"/>
      <c r="GK338" s="54"/>
      <c r="GL338" s="54"/>
      <c r="GM338" s="54"/>
    </row>
    <row r="339" spans="1:195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  <c r="ES339" s="54"/>
      <c r="ET339" s="54"/>
      <c r="EU339" s="54"/>
      <c r="EV339" s="54"/>
      <c r="EW339" s="54"/>
      <c r="EX339" s="54"/>
      <c r="EY339" s="54"/>
      <c r="EZ339" s="54"/>
      <c r="FA339" s="54"/>
      <c r="FB339" s="54"/>
      <c r="FC339" s="54"/>
      <c r="FD339" s="54"/>
      <c r="FE339" s="54"/>
      <c r="FF339" s="54"/>
      <c r="FG339" s="54"/>
      <c r="FH339" s="54"/>
      <c r="FI339" s="54"/>
      <c r="FJ339" s="54"/>
      <c r="FK339" s="54"/>
      <c r="FL339" s="54"/>
      <c r="FM339" s="54"/>
      <c r="FN339" s="54"/>
      <c r="FO339" s="54"/>
      <c r="FP339" s="54"/>
      <c r="FQ339" s="54"/>
      <c r="FR339" s="54"/>
      <c r="FS339" s="54"/>
      <c r="FT339" s="54"/>
      <c r="FU339" s="54"/>
      <c r="FV339" s="54"/>
      <c r="FW339" s="54"/>
      <c r="FX339" s="54"/>
      <c r="FY339" s="54"/>
      <c r="FZ339" s="54"/>
      <c r="GA339" s="54"/>
      <c r="GB339" s="54"/>
      <c r="GC339" s="54"/>
      <c r="GD339" s="54"/>
      <c r="GE339" s="54"/>
      <c r="GF339" s="54"/>
      <c r="GG339" s="54"/>
      <c r="GH339" s="54"/>
      <c r="GI339" s="54"/>
      <c r="GJ339" s="54"/>
      <c r="GK339" s="54"/>
      <c r="GL339" s="54"/>
      <c r="GM339" s="54"/>
    </row>
    <row r="340" spans="1:195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  <c r="ES340" s="54"/>
      <c r="ET340" s="54"/>
      <c r="EU340" s="54"/>
      <c r="EV340" s="54"/>
      <c r="EW340" s="54"/>
      <c r="EX340" s="54"/>
      <c r="EY340" s="54"/>
      <c r="EZ340" s="54"/>
      <c r="FA340" s="54"/>
      <c r="FB340" s="54"/>
      <c r="FC340" s="54"/>
      <c r="FD340" s="54"/>
      <c r="FE340" s="54"/>
      <c r="FF340" s="54"/>
      <c r="FG340" s="54"/>
      <c r="FH340" s="54"/>
      <c r="FI340" s="54"/>
      <c r="FJ340" s="54"/>
      <c r="FK340" s="54"/>
      <c r="FL340" s="54"/>
      <c r="FM340" s="54"/>
      <c r="FN340" s="54"/>
      <c r="FO340" s="54"/>
      <c r="FP340" s="54"/>
      <c r="FQ340" s="54"/>
      <c r="FR340" s="54"/>
      <c r="FS340" s="54"/>
      <c r="FT340" s="54"/>
      <c r="FU340" s="54"/>
      <c r="FV340" s="54"/>
      <c r="FW340" s="54"/>
      <c r="FX340" s="54"/>
      <c r="FY340" s="54"/>
      <c r="FZ340" s="54"/>
      <c r="GA340" s="54"/>
      <c r="GB340" s="54"/>
      <c r="GC340" s="54"/>
      <c r="GD340" s="54"/>
      <c r="GE340" s="54"/>
      <c r="GF340" s="54"/>
      <c r="GG340" s="54"/>
      <c r="GH340" s="54"/>
      <c r="GI340" s="54"/>
      <c r="GJ340" s="54"/>
      <c r="GK340" s="54"/>
      <c r="GL340" s="54"/>
      <c r="GM340" s="54"/>
    </row>
    <row r="341" spans="1:195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54"/>
      <c r="FL341" s="54"/>
      <c r="FM341" s="54"/>
      <c r="FN341" s="54"/>
      <c r="FO341" s="54"/>
      <c r="FP341" s="54"/>
      <c r="FQ341" s="54"/>
      <c r="FR341" s="54"/>
      <c r="FS341" s="54"/>
      <c r="FT341" s="54"/>
      <c r="FU341" s="54"/>
      <c r="FV341" s="54"/>
      <c r="FW341" s="54"/>
      <c r="FX341" s="54"/>
      <c r="FY341" s="54"/>
      <c r="FZ341" s="54"/>
      <c r="GA341" s="54"/>
      <c r="GB341" s="54"/>
      <c r="GC341" s="54"/>
      <c r="GD341" s="54"/>
      <c r="GE341" s="54"/>
      <c r="GF341" s="54"/>
      <c r="GG341" s="54"/>
      <c r="GH341" s="54"/>
      <c r="GI341" s="54"/>
      <c r="GJ341" s="54"/>
      <c r="GK341" s="54"/>
      <c r="GL341" s="54"/>
      <c r="GM341" s="54"/>
    </row>
    <row r="342" spans="1:195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54"/>
      <c r="FL342" s="54"/>
      <c r="FM342" s="54"/>
      <c r="FN342" s="54"/>
      <c r="FO342" s="54"/>
      <c r="FP342" s="54"/>
      <c r="FQ342" s="54"/>
      <c r="FR342" s="54"/>
      <c r="FS342" s="54"/>
      <c r="FT342" s="54"/>
      <c r="FU342" s="54"/>
      <c r="FV342" s="54"/>
      <c r="FW342" s="54"/>
      <c r="FX342" s="54"/>
      <c r="FY342" s="54"/>
      <c r="FZ342" s="54"/>
      <c r="GA342" s="54"/>
      <c r="GB342" s="54"/>
      <c r="GC342" s="54"/>
      <c r="GD342" s="54"/>
      <c r="GE342" s="54"/>
      <c r="GF342" s="54"/>
      <c r="GG342" s="54"/>
      <c r="GH342" s="54"/>
      <c r="GI342" s="54"/>
      <c r="GJ342" s="54"/>
      <c r="GK342" s="54"/>
      <c r="GL342" s="54"/>
      <c r="GM342" s="54"/>
    </row>
    <row r="343" spans="1:195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  <c r="GB343" s="54"/>
      <c r="GC343" s="54"/>
      <c r="GD343" s="54"/>
      <c r="GE343" s="54"/>
      <c r="GF343" s="54"/>
      <c r="GG343" s="54"/>
      <c r="GH343" s="54"/>
      <c r="GI343" s="54"/>
      <c r="GJ343" s="54"/>
      <c r="GK343" s="54"/>
      <c r="GL343" s="54"/>
      <c r="GM343" s="54"/>
    </row>
    <row r="344" spans="1:195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  <c r="GB344" s="54"/>
      <c r="GC344" s="54"/>
      <c r="GD344" s="54"/>
      <c r="GE344" s="54"/>
      <c r="GF344" s="54"/>
      <c r="GG344" s="54"/>
      <c r="GH344" s="54"/>
      <c r="GI344" s="54"/>
      <c r="GJ344" s="54"/>
      <c r="GK344" s="54"/>
      <c r="GL344" s="54"/>
      <c r="GM344" s="54"/>
    </row>
  </sheetData>
  <sheetProtection/>
  <mergeCells count="393"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ED98:EU98"/>
    <mergeCell ref="EV98:FK98"/>
    <mergeCell ref="BD98:BM98"/>
    <mergeCell ref="BN98:CC98"/>
    <mergeCell ref="DN98:EC98"/>
    <mergeCell ref="CQ98:DA98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FL96:GE96"/>
    <mergeCell ref="CQ95:DA96"/>
    <mergeCell ref="FL97:GE97"/>
    <mergeCell ref="ED96:EU96"/>
    <mergeCell ref="EV96:FK96"/>
    <mergeCell ref="DB95:DM96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DN14:EC14"/>
    <mergeCell ref="ED14:EU14"/>
    <mergeCell ref="EV14:FK14"/>
    <mergeCell ref="EV13:FK13"/>
    <mergeCell ref="DN12:EC12"/>
    <mergeCell ref="ED12:EU12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CD12:CP12"/>
    <mergeCell ref="CQ12:DA12"/>
    <mergeCell ref="DB12:DM12"/>
    <mergeCell ref="DB13:DM13"/>
    <mergeCell ref="DN13:EC13"/>
    <mergeCell ref="ED13:EU13"/>
    <mergeCell ref="CQ13:DA13"/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C19"/>
  <sheetViews>
    <sheetView view="pageBreakPreview" zoomScaleSheetLayoutView="100" zoomScalePageLayoutView="0" workbookViewId="0" topLeftCell="A8">
      <selection activeCell="BK24" sqref="BK24"/>
    </sheetView>
  </sheetViews>
  <sheetFormatPr defaultColWidth="0.875" defaultRowHeight="12.75"/>
  <cols>
    <col min="1" max="24" width="0.875" style="15" customWidth="1"/>
    <col min="25" max="25" width="22.375" style="15" customWidth="1"/>
    <col min="26" max="34" width="0.875" style="15" customWidth="1"/>
    <col min="35" max="35" width="1.625" style="15" customWidth="1"/>
    <col min="36" max="38" width="0.875" style="15" customWidth="1"/>
    <col min="39" max="39" width="1.75390625" style="15" customWidth="1"/>
    <col min="40" max="40" width="0.875" style="15" customWidth="1"/>
    <col min="41" max="41" width="2.00390625" style="15" customWidth="1"/>
    <col min="42" max="42" width="2.125" style="15" customWidth="1"/>
    <col min="43" max="43" width="1.75390625" style="15" customWidth="1"/>
    <col min="44" max="44" width="1.37890625" style="15" customWidth="1"/>
    <col min="45" max="45" width="0.875" style="15" customWidth="1"/>
    <col min="46" max="46" width="1.75390625" style="15" customWidth="1"/>
    <col min="47" max="54" width="0.875" style="15" customWidth="1"/>
    <col min="55" max="55" width="4.375" style="15" customWidth="1"/>
    <col min="56" max="60" width="0.875" style="15" customWidth="1"/>
    <col min="61" max="61" width="1.875" style="15" customWidth="1"/>
    <col min="62" max="66" width="0.875" style="15" customWidth="1"/>
    <col min="67" max="67" width="2.25390625" style="15" customWidth="1"/>
    <col min="68" max="79" width="0.875" style="15" customWidth="1"/>
    <col min="80" max="80" width="1.12109375" style="15" customWidth="1"/>
    <col min="81" max="81" width="0.875" style="15" customWidth="1"/>
    <col min="82" max="83" width="0.74609375" style="15" customWidth="1"/>
    <col min="84" max="84" width="0.6171875" style="15" customWidth="1"/>
    <col min="85" max="95" width="0.875" style="15" customWidth="1"/>
    <col min="96" max="96" width="3.625" style="15" customWidth="1"/>
    <col min="97" max="106" width="0.875" style="15" customWidth="1"/>
    <col min="107" max="107" width="3.25390625" style="15" customWidth="1"/>
    <col min="108" max="124" width="0.875" style="15" customWidth="1"/>
    <col min="125" max="125" width="1.25" style="15" customWidth="1"/>
    <col min="126" max="128" width="0.875" style="15" customWidth="1"/>
    <col min="129" max="129" width="1.25" style="15" customWidth="1"/>
    <col min="130" max="130" width="1.12109375" style="15" customWidth="1"/>
    <col min="131" max="132" width="0.875" style="15" customWidth="1"/>
    <col min="133" max="133" width="3.00390625" style="15" customWidth="1"/>
    <col min="134" max="16384" width="0.875" style="15" customWidth="1"/>
  </cols>
  <sheetData>
    <row r="1" spans="84:133" ht="20.25" customHeight="1" hidden="1">
      <c r="CF1" s="364" t="s">
        <v>4</v>
      </c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365"/>
      <c r="DQ1" s="365"/>
      <c r="DR1" s="365"/>
      <c r="DS1" s="365"/>
      <c r="DT1" s="365"/>
      <c r="DU1" s="365"/>
      <c r="DV1" s="365"/>
      <c r="DW1" s="365"/>
      <c r="DX1" s="365"/>
      <c r="DY1" s="365"/>
      <c r="DZ1" s="365"/>
      <c r="EA1" s="365"/>
      <c r="EB1" s="365"/>
      <c r="EC1" s="365"/>
    </row>
    <row r="2" ht="13.5" customHeight="1">
      <c r="CX2" s="16"/>
    </row>
    <row r="3" spans="1:133" ht="20.25" customHeight="1">
      <c r="A3" s="366" t="s">
        <v>116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366"/>
      <c r="CT3" s="366"/>
      <c r="CU3" s="366"/>
      <c r="CV3" s="366"/>
      <c r="CW3" s="366"/>
      <c r="CX3" s="366"/>
      <c r="CY3" s="366"/>
      <c r="CZ3" s="366"/>
      <c r="DA3" s="366"/>
      <c r="DB3" s="366"/>
      <c r="DC3" s="366"/>
      <c r="DD3" s="366"/>
      <c r="DE3" s="366"/>
      <c r="DF3" s="366"/>
      <c r="DG3" s="366"/>
      <c r="DH3" s="366"/>
      <c r="DI3" s="366"/>
      <c r="DJ3" s="366"/>
      <c r="DK3" s="366"/>
      <c r="DL3" s="366"/>
      <c r="DM3" s="366"/>
      <c r="DN3" s="366"/>
      <c r="DO3" s="366"/>
      <c r="DP3" s="366"/>
      <c r="DQ3" s="366"/>
      <c r="DR3" s="366"/>
      <c r="DS3" s="366"/>
      <c r="DT3" s="366"/>
      <c r="DU3" s="366"/>
      <c r="DV3" s="366"/>
      <c r="DW3" s="366"/>
      <c r="DX3" s="366"/>
      <c r="DY3" s="366"/>
      <c r="DZ3" s="366"/>
      <c r="EA3" s="366"/>
      <c r="EB3" s="366"/>
      <c r="EC3" s="366"/>
    </row>
    <row r="4" ht="13.5" customHeight="1"/>
    <row r="5" spans="1:48" ht="15">
      <c r="A5" s="360" t="s">
        <v>5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</row>
    <row r="6" ht="18" customHeight="1">
      <c r="A6" s="15" t="s">
        <v>6</v>
      </c>
    </row>
    <row r="8" spans="1:133" s="17" customFormat="1" ht="28.5" customHeight="1">
      <c r="A8" s="278" t="s">
        <v>3</v>
      </c>
      <c r="B8" s="284"/>
      <c r="C8" s="284"/>
      <c r="D8" s="284"/>
      <c r="E8" s="284"/>
      <c r="F8" s="355"/>
      <c r="G8" s="278" t="s">
        <v>21</v>
      </c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355"/>
      <c r="Z8" s="278" t="s">
        <v>16</v>
      </c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355"/>
      <c r="AL8" s="270" t="s">
        <v>17</v>
      </c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8" t="s">
        <v>180</v>
      </c>
      <c r="BW8" s="284"/>
      <c r="BX8" s="284"/>
      <c r="BY8" s="284"/>
      <c r="BZ8" s="284"/>
      <c r="CA8" s="284"/>
      <c r="CB8" s="284"/>
      <c r="CC8" s="284"/>
      <c r="CD8" s="284"/>
      <c r="CE8" s="284"/>
      <c r="CF8" s="355"/>
      <c r="CG8" s="278" t="s">
        <v>159</v>
      </c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355"/>
      <c r="CS8" s="275" t="s">
        <v>124</v>
      </c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94"/>
    </row>
    <row r="9" spans="1:133" s="17" customFormat="1" ht="80.25" customHeight="1">
      <c r="A9" s="356"/>
      <c r="B9" s="357"/>
      <c r="C9" s="357"/>
      <c r="D9" s="357"/>
      <c r="E9" s="357"/>
      <c r="F9" s="358"/>
      <c r="G9" s="356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8"/>
      <c r="Z9" s="356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8"/>
      <c r="AL9" s="270" t="s">
        <v>153</v>
      </c>
      <c r="AM9" s="270"/>
      <c r="AN9" s="270"/>
      <c r="AO9" s="270"/>
      <c r="AP9" s="270"/>
      <c r="AQ9" s="270"/>
      <c r="AR9" s="270"/>
      <c r="AS9" s="270"/>
      <c r="AT9" s="270"/>
      <c r="AU9" s="270" t="s">
        <v>0</v>
      </c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356"/>
      <c r="BW9" s="357"/>
      <c r="BX9" s="357"/>
      <c r="BY9" s="357"/>
      <c r="BZ9" s="357"/>
      <c r="CA9" s="357"/>
      <c r="CB9" s="357"/>
      <c r="CC9" s="357"/>
      <c r="CD9" s="357"/>
      <c r="CE9" s="357"/>
      <c r="CF9" s="358"/>
      <c r="CG9" s="356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8"/>
      <c r="CS9" s="278" t="s">
        <v>117</v>
      </c>
      <c r="CT9" s="279"/>
      <c r="CU9" s="279"/>
      <c r="CV9" s="279"/>
      <c r="CW9" s="279"/>
      <c r="CX9" s="279"/>
      <c r="CY9" s="279"/>
      <c r="CZ9" s="279"/>
      <c r="DA9" s="279"/>
      <c r="DB9" s="279"/>
      <c r="DC9" s="280"/>
      <c r="DD9" s="278" t="s">
        <v>122</v>
      </c>
      <c r="DE9" s="279"/>
      <c r="DF9" s="279"/>
      <c r="DG9" s="279"/>
      <c r="DH9" s="279"/>
      <c r="DI9" s="279"/>
      <c r="DJ9" s="279"/>
      <c r="DK9" s="279"/>
      <c r="DL9" s="279"/>
      <c r="DM9" s="279"/>
      <c r="DN9" s="280"/>
      <c r="DO9" s="275" t="s">
        <v>19</v>
      </c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94"/>
    </row>
    <row r="10" spans="1:133" s="17" customFormat="1" ht="57.75" customHeight="1">
      <c r="A10" s="285"/>
      <c r="B10" s="286"/>
      <c r="C10" s="286"/>
      <c r="D10" s="286"/>
      <c r="E10" s="286"/>
      <c r="F10" s="359"/>
      <c r="G10" s="285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359"/>
      <c r="Z10" s="285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359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 t="s">
        <v>125</v>
      </c>
      <c r="AV10" s="270"/>
      <c r="AW10" s="270"/>
      <c r="AX10" s="270"/>
      <c r="AY10" s="270"/>
      <c r="AZ10" s="270"/>
      <c r="BA10" s="270"/>
      <c r="BB10" s="270"/>
      <c r="BC10" s="270"/>
      <c r="BD10" s="270" t="s">
        <v>126</v>
      </c>
      <c r="BE10" s="270"/>
      <c r="BF10" s="270"/>
      <c r="BG10" s="270"/>
      <c r="BH10" s="270"/>
      <c r="BI10" s="270"/>
      <c r="BJ10" s="270"/>
      <c r="BK10" s="270"/>
      <c r="BL10" s="270"/>
      <c r="BM10" s="270" t="s">
        <v>127</v>
      </c>
      <c r="BN10" s="270"/>
      <c r="BO10" s="270"/>
      <c r="BP10" s="270"/>
      <c r="BQ10" s="270"/>
      <c r="BR10" s="270"/>
      <c r="BS10" s="270"/>
      <c r="BT10" s="270"/>
      <c r="BU10" s="270"/>
      <c r="BV10" s="285"/>
      <c r="BW10" s="286"/>
      <c r="BX10" s="286"/>
      <c r="BY10" s="286"/>
      <c r="BZ10" s="286"/>
      <c r="CA10" s="286"/>
      <c r="CB10" s="286"/>
      <c r="CC10" s="286"/>
      <c r="CD10" s="286"/>
      <c r="CE10" s="286"/>
      <c r="CF10" s="359"/>
      <c r="CG10" s="285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359"/>
      <c r="CS10" s="281"/>
      <c r="CT10" s="282"/>
      <c r="CU10" s="282"/>
      <c r="CV10" s="282"/>
      <c r="CW10" s="282"/>
      <c r="CX10" s="282"/>
      <c r="CY10" s="282"/>
      <c r="CZ10" s="282"/>
      <c r="DA10" s="282"/>
      <c r="DB10" s="282"/>
      <c r="DC10" s="283"/>
      <c r="DD10" s="281"/>
      <c r="DE10" s="282"/>
      <c r="DF10" s="282"/>
      <c r="DG10" s="282"/>
      <c r="DH10" s="282"/>
      <c r="DI10" s="282"/>
      <c r="DJ10" s="282"/>
      <c r="DK10" s="282"/>
      <c r="DL10" s="282"/>
      <c r="DM10" s="282"/>
      <c r="DN10" s="283"/>
      <c r="DO10" s="275" t="s">
        <v>2</v>
      </c>
      <c r="DP10" s="287"/>
      <c r="DQ10" s="287"/>
      <c r="DR10" s="287"/>
      <c r="DS10" s="287"/>
      <c r="DT10" s="287"/>
      <c r="DU10" s="287"/>
      <c r="DV10" s="294"/>
      <c r="DW10" s="275" t="s">
        <v>20</v>
      </c>
      <c r="DX10" s="287"/>
      <c r="DY10" s="287"/>
      <c r="DZ10" s="287"/>
      <c r="EA10" s="287"/>
      <c r="EB10" s="287"/>
      <c r="EC10" s="294"/>
    </row>
    <row r="11" spans="1:133" s="18" customFormat="1" ht="12">
      <c r="A11" s="352">
        <v>1</v>
      </c>
      <c r="B11" s="353"/>
      <c r="C11" s="353"/>
      <c r="D11" s="353"/>
      <c r="E11" s="353"/>
      <c r="F11" s="354"/>
      <c r="G11" s="352">
        <v>2</v>
      </c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4"/>
      <c r="Z11" s="352">
        <v>3</v>
      </c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4"/>
      <c r="AL11" s="352">
        <v>4</v>
      </c>
      <c r="AM11" s="353"/>
      <c r="AN11" s="353"/>
      <c r="AO11" s="353"/>
      <c r="AP11" s="353"/>
      <c r="AQ11" s="353"/>
      <c r="AR11" s="353"/>
      <c r="AS11" s="353"/>
      <c r="AT11" s="354"/>
      <c r="AU11" s="352">
        <v>5</v>
      </c>
      <c r="AV11" s="353"/>
      <c r="AW11" s="353"/>
      <c r="AX11" s="353"/>
      <c r="AY11" s="353"/>
      <c r="AZ11" s="353"/>
      <c r="BA11" s="353"/>
      <c r="BB11" s="353"/>
      <c r="BC11" s="354"/>
      <c r="BD11" s="352">
        <v>6</v>
      </c>
      <c r="BE11" s="353"/>
      <c r="BF11" s="353"/>
      <c r="BG11" s="353"/>
      <c r="BH11" s="353"/>
      <c r="BI11" s="353"/>
      <c r="BJ11" s="353"/>
      <c r="BK11" s="353"/>
      <c r="BL11" s="354"/>
      <c r="BM11" s="352">
        <v>7</v>
      </c>
      <c r="BN11" s="353"/>
      <c r="BO11" s="353"/>
      <c r="BP11" s="353"/>
      <c r="BQ11" s="353"/>
      <c r="BR11" s="353"/>
      <c r="BS11" s="353"/>
      <c r="BT11" s="353"/>
      <c r="BU11" s="354"/>
      <c r="BV11" s="352">
        <v>8</v>
      </c>
      <c r="BW11" s="353"/>
      <c r="BX11" s="353"/>
      <c r="BY11" s="353"/>
      <c r="BZ11" s="353"/>
      <c r="CA11" s="353"/>
      <c r="CB11" s="353"/>
      <c r="CC11" s="353"/>
      <c r="CD11" s="353"/>
      <c r="CE11" s="353"/>
      <c r="CF11" s="354"/>
      <c r="CG11" s="352">
        <v>9</v>
      </c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4"/>
      <c r="CS11" s="352">
        <v>10</v>
      </c>
      <c r="CT11" s="353"/>
      <c r="CU11" s="353"/>
      <c r="CV11" s="353"/>
      <c r="CW11" s="353"/>
      <c r="CX11" s="353"/>
      <c r="CY11" s="353"/>
      <c r="CZ11" s="353"/>
      <c r="DA11" s="353"/>
      <c r="DB11" s="353"/>
      <c r="DC11" s="354"/>
      <c r="DD11" s="352">
        <v>11</v>
      </c>
      <c r="DE11" s="353"/>
      <c r="DF11" s="353"/>
      <c r="DG11" s="353"/>
      <c r="DH11" s="353"/>
      <c r="DI11" s="353"/>
      <c r="DJ11" s="353"/>
      <c r="DK11" s="353"/>
      <c r="DL11" s="353"/>
      <c r="DM11" s="353"/>
      <c r="DN11" s="354"/>
      <c r="DO11" s="352">
        <v>12</v>
      </c>
      <c r="DP11" s="353"/>
      <c r="DQ11" s="353"/>
      <c r="DR11" s="353"/>
      <c r="DS11" s="353"/>
      <c r="DT11" s="353"/>
      <c r="DU11" s="353"/>
      <c r="DV11" s="354"/>
      <c r="DW11" s="352">
        <v>13</v>
      </c>
      <c r="DX11" s="353"/>
      <c r="DY11" s="353"/>
      <c r="DZ11" s="353"/>
      <c r="EA11" s="353"/>
      <c r="EB11" s="353"/>
      <c r="EC11" s="354"/>
    </row>
    <row r="12" spans="1:133" s="18" customFormat="1" ht="55.5" customHeight="1">
      <c r="A12" s="337" t="s">
        <v>7</v>
      </c>
      <c r="B12" s="338"/>
      <c r="C12" s="338"/>
      <c r="D12" s="338"/>
      <c r="E12" s="338"/>
      <c r="F12" s="339"/>
      <c r="G12" s="340" t="s">
        <v>179</v>
      </c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2"/>
      <c r="Z12" s="343" t="s">
        <v>1</v>
      </c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5"/>
      <c r="AL12" s="334" t="s">
        <v>1</v>
      </c>
      <c r="AM12" s="335"/>
      <c r="AN12" s="335"/>
      <c r="AO12" s="335"/>
      <c r="AP12" s="335"/>
      <c r="AQ12" s="335"/>
      <c r="AR12" s="335"/>
      <c r="AS12" s="335"/>
      <c r="AT12" s="336"/>
      <c r="AU12" s="334" t="s">
        <v>1</v>
      </c>
      <c r="AV12" s="335"/>
      <c r="AW12" s="335"/>
      <c r="AX12" s="335"/>
      <c r="AY12" s="335"/>
      <c r="AZ12" s="335"/>
      <c r="BA12" s="335"/>
      <c r="BB12" s="335"/>
      <c r="BC12" s="336"/>
      <c r="BD12" s="334" t="s">
        <v>1</v>
      </c>
      <c r="BE12" s="335"/>
      <c r="BF12" s="335"/>
      <c r="BG12" s="335"/>
      <c r="BH12" s="335"/>
      <c r="BI12" s="335"/>
      <c r="BJ12" s="335"/>
      <c r="BK12" s="335"/>
      <c r="BL12" s="336"/>
      <c r="BM12" s="334" t="s">
        <v>1</v>
      </c>
      <c r="BN12" s="335"/>
      <c r="BO12" s="335"/>
      <c r="BP12" s="335"/>
      <c r="BQ12" s="335"/>
      <c r="BR12" s="335"/>
      <c r="BS12" s="335"/>
      <c r="BT12" s="335"/>
      <c r="BU12" s="336"/>
      <c r="BV12" s="334" t="s">
        <v>1</v>
      </c>
      <c r="BW12" s="335"/>
      <c r="BX12" s="335"/>
      <c r="BY12" s="335"/>
      <c r="BZ12" s="335"/>
      <c r="CA12" s="335"/>
      <c r="CB12" s="335"/>
      <c r="CC12" s="335"/>
      <c r="CD12" s="335"/>
      <c r="CE12" s="335"/>
      <c r="CF12" s="336"/>
      <c r="CG12" s="334">
        <f>CG13+CG14+CG16</f>
        <v>91051701.99983999</v>
      </c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6"/>
      <c r="CS12" s="334">
        <f>CG12</f>
        <v>91051701.99983999</v>
      </c>
      <c r="CT12" s="335"/>
      <c r="CU12" s="335"/>
      <c r="CV12" s="335"/>
      <c r="CW12" s="335"/>
      <c r="CX12" s="335"/>
      <c r="CY12" s="335"/>
      <c r="CZ12" s="335"/>
      <c r="DA12" s="335"/>
      <c r="DB12" s="335"/>
      <c r="DC12" s="336"/>
      <c r="DD12" s="334"/>
      <c r="DE12" s="335"/>
      <c r="DF12" s="335"/>
      <c r="DG12" s="335"/>
      <c r="DH12" s="335"/>
      <c r="DI12" s="335"/>
      <c r="DJ12" s="335"/>
      <c r="DK12" s="335"/>
      <c r="DL12" s="335"/>
      <c r="DM12" s="335"/>
      <c r="DN12" s="336"/>
      <c r="DO12" s="334"/>
      <c r="DP12" s="335"/>
      <c r="DQ12" s="335"/>
      <c r="DR12" s="335"/>
      <c r="DS12" s="335"/>
      <c r="DT12" s="335"/>
      <c r="DU12" s="335"/>
      <c r="DV12" s="336"/>
      <c r="DW12" s="334"/>
      <c r="DX12" s="335"/>
      <c r="DY12" s="335"/>
      <c r="DZ12" s="335"/>
      <c r="EA12" s="335"/>
      <c r="EB12" s="335"/>
      <c r="EC12" s="336"/>
    </row>
    <row r="13" spans="1:133" s="13" customFormat="1" ht="27.75" customHeight="1">
      <c r="A13" s="337" t="s">
        <v>23</v>
      </c>
      <c r="B13" s="338"/>
      <c r="C13" s="338"/>
      <c r="D13" s="338"/>
      <c r="E13" s="338"/>
      <c r="F13" s="339"/>
      <c r="G13" s="340" t="s">
        <v>15</v>
      </c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2"/>
      <c r="Z13" s="343">
        <v>80</v>
      </c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5"/>
      <c r="AL13" s="334">
        <f>AU13+BD13+BM13</f>
        <v>63837.1875</v>
      </c>
      <c r="AM13" s="335"/>
      <c r="AN13" s="335"/>
      <c r="AO13" s="335"/>
      <c r="AP13" s="335"/>
      <c r="AQ13" s="335"/>
      <c r="AR13" s="335"/>
      <c r="AS13" s="335"/>
      <c r="AT13" s="336"/>
      <c r="AU13" s="334">
        <v>25292.8</v>
      </c>
      <c r="AV13" s="335"/>
      <c r="AW13" s="335"/>
      <c r="AX13" s="335"/>
      <c r="AY13" s="335"/>
      <c r="AZ13" s="335"/>
      <c r="BA13" s="335"/>
      <c r="BB13" s="335"/>
      <c r="BC13" s="336"/>
      <c r="BD13" s="334">
        <v>6373.84</v>
      </c>
      <c r="BE13" s="335"/>
      <c r="BF13" s="335"/>
      <c r="BG13" s="335"/>
      <c r="BH13" s="335"/>
      <c r="BI13" s="335"/>
      <c r="BJ13" s="335"/>
      <c r="BK13" s="335"/>
      <c r="BL13" s="336"/>
      <c r="BM13" s="334">
        <v>32170.5475</v>
      </c>
      <c r="BN13" s="335"/>
      <c r="BO13" s="335"/>
      <c r="BP13" s="335"/>
      <c r="BQ13" s="335"/>
      <c r="BR13" s="335"/>
      <c r="BS13" s="335"/>
      <c r="BT13" s="335"/>
      <c r="BU13" s="336"/>
      <c r="BV13" s="334"/>
      <c r="BW13" s="335"/>
      <c r="BX13" s="335"/>
      <c r="BY13" s="335"/>
      <c r="BZ13" s="335"/>
      <c r="CA13" s="335"/>
      <c r="CB13" s="335"/>
      <c r="CC13" s="335"/>
      <c r="CD13" s="335"/>
      <c r="CE13" s="335"/>
      <c r="CF13" s="336"/>
      <c r="CG13" s="334">
        <f>(Z13*(AL13+BV13)*12)</f>
        <v>61283700</v>
      </c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6"/>
      <c r="CS13" s="334">
        <f>CG13</f>
        <v>61283700</v>
      </c>
      <c r="CT13" s="335"/>
      <c r="CU13" s="335"/>
      <c r="CV13" s="335"/>
      <c r="CW13" s="335"/>
      <c r="CX13" s="335"/>
      <c r="CY13" s="335"/>
      <c r="CZ13" s="335"/>
      <c r="DA13" s="335"/>
      <c r="DB13" s="335"/>
      <c r="DC13" s="336"/>
      <c r="DD13" s="334"/>
      <c r="DE13" s="335"/>
      <c r="DF13" s="335"/>
      <c r="DG13" s="335"/>
      <c r="DH13" s="335"/>
      <c r="DI13" s="335"/>
      <c r="DJ13" s="335"/>
      <c r="DK13" s="335"/>
      <c r="DL13" s="335"/>
      <c r="DM13" s="335"/>
      <c r="DN13" s="336"/>
      <c r="DO13" s="334"/>
      <c r="DP13" s="335"/>
      <c r="DQ13" s="335"/>
      <c r="DR13" s="335"/>
      <c r="DS13" s="335"/>
      <c r="DT13" s="335"/>
      <c r="DU13" s="335"/>
      <c r="DV13" s="336"/>
      <c r="DW13" s="334"/>
      <c r="DX13" s="335"/>
      <c r="DY13" s="335"/>
      <c r="DZ13" s="335"/>
      <c r="EA13" s="335"/>
      <c r="EB13" s="335"/>
      <c r="EC13" s="336"/>
    </row>
    <row r="14" spans="1:133" s="13" customFormat="1" ht="52.5" customHeight="1">
      <c r="A14" s="337" t="s">
        <v>24</v>
      </c>
      <c r="B14" s="338"/>
      <c r="C14" s="338"/>
      <c r="D14" s="338"/>
      <c r="E14" s="338"/>
      <c r="F14" s="339"/>
      <c r="G14" s="340" t="s">
        <v>184</v>
      </c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8"/>
      <c r="Z14" s="343">
        <v>48</v>
      </c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5"/>
      <c r="AL14" s="334">
        <f>AU14+BD14+BM14</f>
        <v>43695.32986</v>
      </c>
      <c r="AM14" s="335"/>
      <c r="AN14" s="335"/>
      <c r="AO14" s="335"/>
      <c r="AP14" s="335"/>
      <c r="AQ14" s="335"/>
      <c r="AR14" s="335"/>
      <c r="AS14" s="335"/>
      <c r="AT14" s="336"/>
      <c r="AU14" s="334">
        <v>28027.34</v>
      </c>
      <c r="AV14" s="335"/>
      <c r="AW14" s="335"/>
      <c r="AX14" s="335"/>
      <c r="AY14" s="335"/>
      <c r="AZ14" s="335"/>
      <c r="BA14" s="335"/>
      <c r="BB14" s="335"/>
      <c r="BC14" s="336"/>
      <c r="BD14" s="334">
        <v>6983.12</v>
      </c>
      <c r="BE14" s="335"/>
      <c r="BF14" s="335"/>
      <c r="BG14" s="335"/>
      <c r="BH14" s="335"/>
      <c r="BI14" s="335"/>
      <c r="BJ14" s="335"/>
      <c r="BK14" s="335"/>
      <c r="BL14" s="336"/>
      <c r="BM14" s="334">
        <v>8684.86986</v>
      </c>
      <c r="BN14" s="335"/>
      <c r="BO14" s="335"/>
      <c r="BP14" s="335"/>
      <c r="BQ14" s="335"/>
      <c r="BR14" s="335"/>
      <c r="BS14" s="335"/>
      <c r="BT14" s="335"/>
      <c r="BU14" s="336"/>
      <c r="BV14" s="334"/>
      <c r="BW14" s="335"/>
      <c r="BX14" s="335"/>
      <c r="BY14" s="335"/>
      <c r="BZ14" s="335"/>
      <c r="CA14" s="335"/>
      <c r="CB14" s="335"/>
      <c r="CC14" s="335"/>
      <c r="CD14" s="335"/>
      <c r="CE14" s="335"/>
      <c r="CF14" s="336"/>
      <c r="CG14" s="334">
        <f>(Z14*(AL14+BV14)*12)</f>
        <v>25168509.99936</v>
      </c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6"/>
      <c r="CS14" s="334">
        <f>CG14</f>
        <v>25168509.99936</v>
      </c>
      <c r="CT14" s="335"/>
      <c r="CU14" s="335"/>
      <c r="CV14" s="335"/>
      <c r="CW14" s="335"/>
      <c r="CX14" s="335"/>
      <c r="CY14" s="335"/>
      <c r="CZ14" s="335"/>
      <c r="DA14" s="335"/>
      <c r="DB14" s="335"/>
      <c r="DC14" s="336"/>
      <c r="DD14" s="334"/>
      <c r="DE14" s="335"/>
      <c r="DF14" s="335"/>
      <c r="DG14" s="335"/>
      <c r="DH14" s="335"/>
      <c r="DI14" s="335"/>
      <c r="DJ14" s="335"/>
      <c r="DK14" s="335"/>
      <c r="DL14" s="335"/>
      <c r="DM14" s="335"/>
      <c r="DN14" s="336"/>
      <c r="DO14" s="334"/>
      <c r="DP14" s="335"/>
      <c r="DQ14" s="335"/>
      <c r="DR14" s="335"/>
      <c r="DS14" s="335"/>
      <c r="DT14" s="335"/>
      <c r="DU14" s="335"/>
      <c r="DV14" s="336"/>
      <c r="DW14" s="334"/>
      <c r="DX14" s="335"/>
      <c r="DY14" s="335"/>
      <c r="DZ14" s="335"/>
      <c r="EA14" s="335"/>
      <c r="EB14" s="335"/>
      <c r="EC14" s="336"/>
    </row>
    <row r="15" spans="1:133" s="13" customFormat="1" ht="51.75" customHeight="1" hidden="1">
      <c r="A15" s="337" t="s">
        <v>25</v>
      </c>
      <c r="B15" s="338"/>
      <c r="C15" s="338"/>
      <c r="D15" s="338"/>
      <c r="E15" s="338"/>
      <c r="F15" s="339"/>
      <c r="G15" s="340" t="s">
        <v>185</v>
      </c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8"/>
      <c r="Z15" s="343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5"/>
      <c r="AL15" s="334"/>
      <c r="AM15" s="335"/>
      <c r="AN15" s="335"/>
      <c r="AO15" s="335"/>
      <c r="AP15" s="335"/>
      <c r="AQ15" s="335"/>
      <c r="AR15" s="335"/>
      <c r="AS15" s="335"/>
      <c r="AT15" s="336"/>
      <c r="AU15" s="334"/>
      <c r="AV15" s="335"/>
      <c r="AW15" s="335"/>
      <c r="AX15" s="335"/>
      <c r="AY15" s="335"/>
      <c r="AZ15" s="335"/>
      <c r="BA15" s="335"/>
      <c r="BB15" s="335"/>
      <c r="BC15" s="336"/>
      <c r="BD15" s="334"/>
      <c r="BE15" s="335"/>
      <c r="BF15" s="335"/>
      <c r="BG15" s="335"/>
      <c r="BH15" s="335"/>
      <c r="BI15" s="335"/>
      <c r="BJ15" s="335"/>
      <c r="BK15" s="335"/>
      <c r="BL15" s="336"/>
      <c r="BM15" s="334"/>
      <c r="BN15" s="335"/>
      <c r="BO15" s="335"/>
      <c r="BP15" s="335"/>
      <c r="BQ15" s="335"/>
      <c r="BR15" s="335"/>
      <c r="BS15" s="335"/>
      <c r="BT15" s="335"/>
      <c r="BU15" s="336"/>
      <c r="BV15" s="334"/>
      <c r="BW15" s="335"/>
      <c r="BX15" s="335"/>
      <c r="BY15" s="335"/>
      <c r="BZ15" s="335"/>
      <c r="CA15" s="335"/>
      <c r="CB15" s="335"/>
      <c r="CC15" s="335"/>
      <c r="CD15" s="335"/>
      <c r="CE15" s="335"/>
      <c r="CF15" s="336"/>
      <c r="CG15" s="334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6"/>
      <c r="CS15" s="334"/>
      <c r="CT15" s="335"/>
      <c r="CU15" s="335"/>
      <c r="CV15" s="335"/>
      <c r="CW15" s="335"/>
      <c r="CX15" s="335"/>
      <c r="CY15" s="335"/>
      <c r="CZ15" s="335"/>
      <c r="DA15" s="335"/>
      <c r="DB15" s="335"/>
      <c r="DC15" s="336"/>
      <c r="DD15" s="334"/>
      <c r="DE15" s="335"/>
      <c r="DF15" s="335"/>
      <c r="DG15" s="335"/>
      <c r="DH15" s="335"/>
      <c r="DI15" s="335"/>
      <c r="DJ15" s="335"/>
      <c r="DK15" s="335"/>
      <c r="DL15" s="335"/>
      <c r="DM15" s="335"/>
      <c r="DN15" s="336"/>
      <c r="DO15" s="334"/>
      <c r="DP15" s="335"/>
      <c r="DQ15" s="335"/>
      <c r="DR15" s="335"/>
      <c r="DS15" s="335"/>
      <c r="DT15" s="335"/>
      <c r="DU15" s="335"/>
      <c r="DV15" s="336"/>
      <c r="DW15" s="334"/>
      <c r="DX15" s="335"/>
      <c r="DY15" s="335"/>
      <c r="DZ15" s="335"/>
      <c r="EA15" s="335"/>
      <c r="EB15" s="335"/>
      <c r="EC15" s="336"/>
    </row>
    <row r="16" spans="1:133" s="13" customFormat="1" ht="27" customHeight="1">
      <c r="A16" s="337" t="s">
        <v>25</v>
      </c>
      <c r="B16" s="338"/>
      <c r="C16" s="338"/>
      <c r="D16" s="338"/>
      <c r="E16" s="338"/>
      <c r="F16" s="339"/>
      <c r="G16" s="340" t="s">
        <v>186</v>
      </c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8"/>
      <c r="Z16" s="343">
        <v>12</v>
      </c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5"/>
      <c r="AL16" s="334">
        <f>AU16+BD16+BM16</f>
        <v>31940.916670000002</v>
      </c>
      <c r="AM16" s="335"/>
      <c r="AN16" s="335"/>
      <c r="AO16" s="335"/>
      <c r="AP16" s="335"/>
      <c r="AQ16" s="335"/>
      <c r="AR16" s="335"/>
      <c r="AS16" s="335"/>
      <c r="AT16" s="336"/>
      <c r="AU16" s="334">
        <v>21324.15</v>
      </c>
      <c r="AV16" s="335"/>
      <c r="AW16" s="335"/>
      <c r="AX16" s="335"/>
      <c r="AY16" s="335"/>
      <c r="AZ16" s="335"/>
      <c r="BA16" s="335"/>
      <c r="BB16" s="335"/>
      <c r="BC16" s="336"/>
      <c r="BD16" s="334">
        <v>774.65</v>
      </c>
      <c r="BE16" s="335"/>
      <c r="BF16" s="335"/>
      <c r="BG16" s="335"/>
      <c r="BH16" s="335"/>
      <c r="BI16" s="335"/>
      <c r="BJ16" s="335"/>
      <c r="BK16" s="335"/>
      <c r="BL16" s="336"/>
      <c r="BM16" s="334">
        <v>9842.11667</v>
      </c>
      <c r="BN16" s="335"/>
      <c r="BO16" s="335"/>
      <c r="BP16" s="335"/>
      <c r="BQ16" s="335"/>
      <c r="BR16" s="335"/>
      <c r="BS16" s="335"/>
      <c r="BT16" s="335"/>
      <c r="BU16" s="336"/>
      <c r="BV16" s="334"/>
      <c r="BW16" s="335"/>
      <c r="BX16" s="335"/>
      <c r="BY16" s="335"/>
      <c r="BZ16" s="335"/>
      <c r="CA16" s="335"/>
      <c r="CB16" s="335"/>
      <c r="CC16" s="335"/>
      <c r="CD16" s="335"/>
      <c r="CE16" s="335"/>
      <c r="CF16" s="336"/>
      <c r="CG16" s="334">
        <f>(Z16*(AL16+BV16)*12)</f>
        <v>4599492.00048</v>
      </c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6"/>
      <c r="CS16" s="334">
        <f>CG16</f>
        <v>4599492.00048</v>
      </c>
      <c r="CT16" s="335"/>
      <c r="CU16" s="335"/>
      <c r="CV16" s="335"/>
      <c r="CW16" s="335"/>
      <c r="CX16" s="335"/>
      <c r="CY16" s="335"/>
      <c r="CZ16" s="335"/>
      <c r="DA16" s="335"/>
      <c r="DB16" s="335"/>
      <c r="DC16" s="336"/>
      <c r="DD16" s="334"/>
      <c r="DE16" s="335"/>
      <c r="DF16" s="335"/>
      <c r="DG16" s="335"/>
      <c r="DH16" s="335"/>
      <c r="DI16" s="335"/>
      <c r="DJ16" s="335"/>
      <c r="DK16" s="335"/>
      <c r="DL16" s="335"/>
      <c r="DM16" s="335"/>
      <c r="DN16" s="336"/>
      <c r="DO16" s="334"/>
      <c r="DP16" s="335"/>
      <c r="DQ16" s="335"/>
      <c r="DR16" s="335"/>
      <c r="DS16" s="335"/>
      <c r="DT16" s="335"/>
      <c r="DU16" s="335"/>
      <c r="DV16" s="336"/>
      <c r="DW16" s="334"/>
      <c r="DX16" s="335"/>
      <c r="DY16" s="335"/>
      <c r="DZ16" s="335"/>
      <c r="EA16" s="335"/>
      <c r="EB16" s="335"/>
      <c r="EC16" s="336"/>
    </row>
    <row r="17" spans="1:133" s="13" customFormat="1" ht="86.25" customHeight="1">
      <c r="A17" s="337" t="s">
        <v>8</v>
      </c>
      <c r="B17" s="338"/>
      <c r="C17" s="338"/>
      <c r="D17" s="338"/>
      <c r="E17" s="338"/>
      <c r="F17" s="339"/>
      <c r="G17" s="340" t="s">
        <v>181</v>
      </c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2"/>
      <c r="Z17" s="343">
        <v>100</v>
      </c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5"/>
      <c r="AL17" s="334">
        <v>7150</v>
      </c>
      <c r="AM17" s="335"/>
      <c r="AN17" s="335"/>
      <c r="AO17" s="335"/>
      <c r="AP17" s="335"/>
      <c r="AQ17" s="335"/>
      <c r="AR17" s="335"/>
      <c r="AS17" s="335"/>
      <c r="AT17" s="336"/>
      <c r="AU17" s="334" t="s">
        <v>1</v>
      </c>
      <c r="AV17" s="335"/>
      <c r="AW17" s="335"/>
      <c r="AX17" s="335"/>
      <c r="AY17" s="335"/>
      <c r="AZ17" s="335"/>
      <c r="BA17" s="335"/>
      <c r="BB17" s="335"/>
      <c r="BC17" s="336"/>
      <c r="BD17" s="334" t="s">
        <v>1</v>
      </c>
      <c r="BE17" s="335"/>
      <c r="BF17" s="335"/>
      <c r="BG17" s="335"/>
      <c r="BH17" s="335"/>
      <c r="BI17" s="335"/>
      <c r="BJ17" s="335"/>
      <c r="BK17" s="335"/>
      <c r="BL17" s="336"/>
      <c r="BM17" s="334" t="s">
        <v>1</v>
      </c>
      <c r="BN17" s="335"/>
      <c r="BO17" s="335"/>
      <c r="BP17" s="335"/>
      <c r="BQ17" s="335"/>
      <c r="BR17" s="335"/>
      <c r="BS17" s="335"/>
      <c r="BT17" s="335"/>
      <c r="BU17" s="336"/>
      <c r="BV17" s="334" t="s">
        <v>1</v>
      </c>
      <c r="BW17" s="335"/>
      <c r="BX17" s="335"/>
      <c r="BY17" s="335"/>
      <c r="BZ17" s="335"/>
      <c r="CA17" s="335"/>
      <c r="CB17" s="335"/>
      <c r="CC17" s="335"/>
      <c r="CD17" s="335"/>
      <c r="CE17" s="335"/>
      <c r="CF17" s="336"/>
      <c r="CG17" s="334">
        <f>Z17*AL17</f>
        <v>715000</v>
      </c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6"/>
      <c r="CS17" s="334">
        <f>CG17</f>
        <v>715000</v>
      </c>
      <c r="CT17" s="335"/>
      <c r="CU17" s="335"/>
      <c r="CV17" s="335"/>
      <c r="CW17" s="335"/>
      <c r="CX17" s="335"/>
      <c r="CY17" s="335"/>
      <c r="CZ17" s="335"/>
      <c r="DA17" s="335"/>
      <c r="DB17" s="335"/>
      <c r="DC17" s="336"/>
      <c r="DD17" s="334"/>
      <c r="DE17" s="335"/>
      <c r="DF17" s="335"/>
      <c r="DG17" s="335"/>
      <c r="DH17" s="335"/>
      <c r="DI17" s="335"/>
      <c r="DJ17" s="335"/>
      <c r="DK17" s="335"/>
      <c r="DL17" s="335"/>
      <c r="DM17" s="335"/>
      <c r="DN17" s="336"/>
      <c r="DO17" s="334"/>
      <c r="DP17" s="335"/>
      <c r="DQ17" s="335"/>
      <c r="DR17" s="335"/>
      <c r="DS17" s="335"/>
      <c r="DT17" s="335"/>
      <c r="DU17" s="335"/>
      <c r="DV17" s="336"/>
      <c r="DW17" s="349"/>
      <c r="DX17" s="350"/>
      <c r="DY17" s="350"/>
      <c r="DZ17" s="350"/>
      <c r="EA17" s="350"/>
      <c r="EB17" s="350"/>
      <c r="EC17" s="351"/>
    </row>
    <row r="18" spans="1:133" s="13" customFormat="1" ht="16.5" customHeight="1">
      <c r="A18" s="346" t="s">
        <v>18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2"/>
      <c r="AL18" s="334"/>
      <c r="AM18" s="335"/>
      <c r="AN18" s="335"/>
      <c r="AO18" s="335"/>
      <c r="AP18" s="335"/>
      <c r="AQ18" s="335"/>
      <c r="AR18" s="335"/>
      <c r="AS18" s="335"/>
      <c r="AT18" s="336"/>
      <c r="AU18" s="334" t="s">
        <v>1</v>
      </c>
      <c r="AV18" s="335"/>
      <c r="AW18" s="335"/>
      <c r="AX18" s="335"/>
      <c r="AY18" s="335"/>
      <c r="AZ18" s="335"/>
      <c r="BA18" s="335"/>
      <c r="BB18" s="335"/>
      <c r="BC18" s="336"/>
      <c r="BD18" s="334" t="s">
        <v>1</v>
      </c>
      <c r="BE18" s="335"/>
      <c r="BF18" s="335"/>
      <c r="BG18" s="335"/>
      <c r="BH18" s="335"/>
      <c r="BI18" s="335"/>
      <c r="BJ18" s="335"/>
      <c r="BK18" s="335"/>
      <c r="BL18" s="336"/>
      <c r="BM18" s="334" t="s">
        <v>1</v>
      </c>
      <c r="BN18" s="335"/>
      <c r="BO18" s="335"/>
      <c r="BP18" s="335"/>
      <c r="BQ18" s="335"/>
      <c r="BR18" s="335"/>
      <c r="BS18" s="335"/>
      <c r="BT18" s="335"/>
      <c r="BU18" s="336"/>
      <c r="BV18" s="334"/>
      <c r="BW18" s="335"/>
      <c r="BX18" s="335"/>
      <c r="BY18" s="335"/>
      <c r="BZ18" s="335"/>
      <c r="CA18" s="335"/>
      <c r="CB18" s="335"/>
      <c r="CC18" s="335"/>
      <c r="CD18" s="335"/>
      <c r="CE18" s="335"/>
      <c r="CF18" s="336"/>
      <c r="CG18" s="334">
        <f>CG17+CG12</f>
        <v>91766701.99983999</v>
      </c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6"/>
      <c r="CS18" s="334">
        <f>CS17+CS12</f>
        <v>91766701.99983999</v>
      </c>
      <c r="CT18" s="335"/>
      <c r="CU18" s="335"/>
      <c r="CV18" s="335"/>
      <c r="CW18" s="335"/>
      <c r="CX18" s="335"/>
      <c r="CY18" s="335"/>
      <c r="CZ18" s="335"/>
      <c r="DA18" s="335"/>
      <c r="DB18" s="335"/>
      <c r="DC18" s="336"/>
      <c r="DD18" s="334"/>
      <c r="DE18" s="335"/>
      <c r="DF18" s="335"/>
      <c r="DG18" s="335"/>
      <c r="DH18" s="335"/>
      <c r="DI18" s="335"/>
      <c r="DJ18" s="335"/>
      <c r="DK18" s="335"/>
      <c r="DL18" s="335"/>
      <c r="DM18" s="335"/>
      <c r="DN18" s="336"/>
      <c r="DO18" s="334"/>
      <c r="DP18" s="335"/>
      <c r="DQ18" s="335"/>
      <c r="DR18" s="335"/>
      <c r="DS18" s="335"/>
      <c r="DT18" s="335"/>
      <c r="DU18" s="335"/>
      <c r="DV18" s="336"/>
      <c r="DW18" s="334"/>
      <c r="DX18" s="335"/>
      <c r="DY18" s="335"/>
      <c r="DZ18" s="335"/>
      <c r="EA18" s="335"/>
      <c r="EB18" s="335"/>
      <c r="EC18" s="336"/>
    </row>
    <row r="19" spans="1:133" ht="15">
      <c r="A19" s="362" t="s">
        <v>152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</row>
  </sheetData>
  <sheetProtection/>
  <mergeCells count="123">
    <mergeCell ref="CS17:DC17"/>
    <mergeCell ref="DD17:DN17"/>
    <mergeCell ref="DO17:DV17"/>
    <mergeCell ref="A17:F17"/>
    <mergeCell ref="G17:Y17"/>
    <mergeCell ref="Z17:AK17"/>
    <mergeCell ref="AL17:AT17"/>
    <mergeCell ref="AU17:BC17"/>
    <mergeCell ref="BD17:BL17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BM13:BU13"/>
    <mergeCell ref="BV13:CF13"/>
    <mergeCell ref="BD13:BL13"/>
    <mergeCell ref="BM16:BU16"/>
    <mergeCell ref="CG15:CR15"/>
    <mergeCell ref="BD15:BL15"/>
    <mergeCell ref="A16:F16"/>
    <mergeCell ref="Z16:AK16"/>
    <mergeCell ref="AL16:AT16"/>
    <mergeCell ref="AU16:BC16"/>
    <mergeCell ref="BD16:BL16"/>
    <mergeCell ref="BV16:CF16"/>
    <mergeCell ref="A15:F15"/>
    <mergeCell ref="Z15:AK15"/>
    <mergeCell ref="AL15:AT15"/>
    <mergeCell ref="AU15:BC15"/>
    <mergeCell ref="BD14:BL14"/>
    <mergeCell ref="BM15:BU15"/>
    <mergeCell ref="A14:F14"/>
    <mergeCell ref="Z14:AK14"/>
    <mergeCell ref="AL14:AT14"/>
    <mergeCell ref="AU14:BC14"/>
    <mergeCell ref="AL18:AT18"/>
    <mergeCell ref="AU18:BC18"/>
    <mergeCell ref="DD15:DN15"/>
    <mergeCell ref="BD18:BL18"/>
    <mergeCell ref="BM18:BU18"/>
    <mergeCell ref="DO14:DV14"/>
    <mergeCell ref="BV15:CF15"/>
    <mergeCell ref="CG16:CR16"/>
    <mergeCell ref="BM17:BU17"/>
    <mergeCell ref="BV17:CF17"/>
    <mergeCell ref="CS16:DC16"/>
    <mergeCell ref="DW17:EC17"/>
    <mergeCell ref="DW16:EC16"/>
    <mergeCell ref="CS14:DC14"/>
    <mergeCell ref="DD14:DN14"/>
    <mergeCell ref="BM14:BU14"/>
    <mergeCell ref="BV14:CF14"/>
    <mergeCell ref="CG14:CR14"/>
    <mergeCell ref="DW14:EC14"/>
    <mergeCell ref="CG17:CR17"/>
    <mergeCell ref="DO15:DV15"/>
    <mergeCell ref="DW15:EC15"/>
    <mergeCell ref="DW18:EC18"/>
    <mergeCell ref="DD18:DN18"/>
    <mergeCell ref="DO18:DV18"/>
    <mergeCell ref="DO16:DV16"/>
    <mergeCell ref="DD16:DN16"/>
    <mergeCell ref="A18:AK18"/>
    <mergeCell ref="G13:Y13"/>
    <mergeCell ref="G14:Y14"/>
    <mergeCell ref="G15:Y15"/>
    <mergeCell ref="G16:Y16"/>
    <mergeCell ref="BV18:CF18"/>
    <mergeCell ref="CG18:CR18"/>
    <mergeCell ref="CS18:DC18"/>
    <mergeCell ref="CS15:DC15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G18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6" width="0.875" style="3" customWidth="1"/>
    <col min="7" max="7" width="2.375" style="3" customWidth="1"/>
    <col min="8" max="124" width="0.875" style="3" customWidth="1"/>
    <col min="125" max="125" width="2.875" style="3" customWidth="1"/>
    <col min="126" max="134" width="0.875" style="3" customWidth="1"/>
    <col min="135" max="135" width="2.25390625" style="3" customWidth="1"/>
    <col min="136" max="136" width="1.625" style="3" customWidth="1"/>
    <col min="137" max="137" width="0.875" style="3" customWidth="1"/>
    <col min="138" max="16384" width="0.875" style="3" customWidth="1"/>
  </cols>
  <sheetData>
    <row r="1" spans="1:137" ht="15">
      <c r="A1" s="367" t="s">
        <v>468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368"/>
      <c r="CK1" s="368"/>
      <c r="CL1" s="368"/>
      <c r="CM1" s="368"/>
      <c r="CN1" s="368"/>
      <c r="CO1" s="368"/>
      <c r="CP1" s="368"/>
      <c r="CQ1" s="368"/>
      <c r="CR1" s="368"/>
      <c r="CS1" s="368"/>
      <c r="CT1" s="368"/>
      <c r="CU1" s="368"/>
      <c r="CV1" s="368"/>
      <c r="CW1" s="368"/>
      <c r="CX1" s="368"/>
      <c r="CY1" s="368"/>
      <c r="CZ1" s="368"/>
      <c r="DA1" s="368"/>
      <c r="DB1" s="368"/>
      <c r="DC1" s="368"/>
      <c r="DD1" s="368"/>
      <c r="DE1" s="368"/>
      <c r="DF1" s="368"/>
      <c r="DG1" s="368"/>
      <c r="DH1" s="368"/>
      <c r="DI1" s="368"/>
      <c r="DJ1" s="368"/>
      <c r="DK1" s="368"/>
      <c r="DL1" s="368"/>
      <c r="DM1" s="368"/>
      <c r="DN1" s="368"/>
      <c r="DO1" s="368"/>
      <c r="DP1" s="368"/>
      <c r="DQ1" s="368"/>
      <c r="DR1" s="368"/>
      <c r="DS1" s="368"/>
      <c r="DT1" s="368"/>
      <c r="DU1" s="368"/>
      <c r="DV1" s="368"/>
      <c r="DW1" s="368"/>
      <c r="DX1" s="368"/>
      <c r="DY1" s="368"/>
      <c r="DZ1" s="368"/>
      <c r="EA1" s="368"/>
      <c r="EB1" s="368"/>
      <c r="EC1" s="368"/>
      <c r="ED1" s="368"/>
      <c r="EE1" s="368"/>
      <c r="EF1" s="368"/>
      <c r="EG1" s="368"/>
    </row>
    <row r="2" ht="12.75" customHeight="1"/>
    <row r="3" spans="1:137" s="123" customFormat="1" ht="21.75" customHeight="1">
      <c r="A3" s="369" t="s">
        <v>3</v>
      </c>
      <c r="B3" s="370"/>
      <c r="C3" s="370"/>
      <c r="D3" s="370"/>
      <c r="E3" s="370"/>
      <c r="F3" s="371"/>
      <c r="G3" s="369" t="s">
        <v>22</v>
      </c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1"/>
      <c r="AC3" s="369" t="s">
        <v>469</v>
      </c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9"/>
      <c r="AP3" s="369" t="s">
        <v>470</v>
      </c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1"/>
      <c r="BC3" s="369" t="s">
        <v>471</v>
      </c>
      <c r="BD3" s="370"/>
      <c r="BE3" s="370"/>
      <c r="BF3" s="370"/>
      <c r="BG3" s="370"/>
      <c r="BH3" s="370"/>
      <c r="BI3" s="370"/>
      <c r="BJ3" s="370"/>
      <c r="BK3" s="370"/>
      <c r="BL3" s="371"/>
      <c r="BM3" s="369" t="s">
        <v>472</v>
      </c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69" t="s">
        <v>473</v>
      </c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1"/>
      <c r="CM3" s="386" t="s">
        <v>0</v>
      </c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  <c r="DA3" s="387"/>
      <c r="DB3" s="387"/>
      <c r="DC3" s="387"/>
      <c r="DD3" s="387"/>
      <c r="DE3" s="387"/>
      <c r="DF3" s="387"/>
      <c r="DG3" s="387"/>
      <c r="DH3" s="387"/>
      <c r="DI3" s="387"/>
      <c r="DJ3" s="387"/>
      <c r="DK3" s="387"/>
      <c r="DL3" s="387"/>
      <c r="DM3" s="387"/>
      <c r="DN3" s="387"/>
      <c r="DO3" s="387"/>
      <c r="DP3" s="387"/>
      <c r="DQ3" s="387"/>
      <c r="DR3" s="387"/>
      <c r="DS3" s="387"/>
      <c r="DT3" s="387"/>
      <c r="DU3" s="387"/>
      <c r="DV3" s="387"/>
      <c r="DW3" s="387"/>
      <c r="DX3" s="387"/>
      <c r="DY3" s="387"/>
      <c r="DZ3" s="387"/>
      <c r="EA3" s="387"/>
      <c r="EB3" s="387"/>
      <c r="EC3" s="387"/>
      <c r="ED3" s="387"/>
      <c r="EE3" s="387"/>
      <c r="EF3" s="387"/>
      <c r="EG3" s="388"/>
    </row>
    <row r="4" spans="1:137" s="123" customFormat="1" ht="90" customHeight="1">
      <c r="A4" s="372"/>
      <c r="B4" s="373"/>
      <c r="C4" s="373"/>
      <c r="D4" s="373"/>
      <c r="E4" s="373"/>
      <c r="F4" s="374"/>
      <c r="G4" s="372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4"/>
      <c r="AC4" s="380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2"/>
      <c r="AP4" s="372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4"/>
      <c r="BC4" s="372"/>
      <c r="BD4" s="373"/>
      <c r="BE4" s="373"/>
      <c r="BF4" s="373"/>
      <c r="BG4" s="373"/>
      <c r="BH4" s="373"/>
      <c r="BI4" s="373"/>
      <c r="BJ4" s="373"/>
      <c r="BK4" s="373"/>
      <c r="BL4" s="374"/>
      <c r="BM4" s="372"/>
      <c r="BN4" s="373"/>
      <c r="BO4" s="373"/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2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373"/>
      <c r="CL4" s="374"/>
      <c r="CM4" s="369" t="s">
        <v>118</v>
      </c>
      <c r="CN4" s="378"/>
      <c r="CO4" s="378"/>
      <c r="CP4" s="378"/>
      <c r="CQ4" s="378"/>
      <c r="CR4" s="378"/>
      <c r="CS4" s="378"/>
      <c r="CT4" s="378"/>
      <c r="CU4" s="378"/>
      <c r="CV4" s="378"/>
      <c r="CW4" s="378"/>
      <c r="CX4" s="378"/>
      <c r="CY4" s="379"/>
      <c r="CZ4" s="369" t="s">
        <v>122</v>
      </c>
      <c r="DA4" s="378"/>
      <c r="DB4" s="378"/>
      <c r="DC4" s="378"/>
      <c r="DD4" s="378"/>
      <c r="DE4" s="378"/>
      <c r="DF4" s="378"/>
      <c r="DG4" s="378"/>
      <c r="DH4" s="378"/>
      <c r="DI4" s="378"/>
      <c r="DJ4" s="378"/>
      <c r="DK4" s="378"/>
      <c r="DL4" s="378"/>
      <c r="DM4" s="379"/>
      <c r="DN4" s="389" t="s">
        <v>474</v>
      </c>
      <c r="DO4" s="389"/>
      <c r="DP4" s="389"/>
      <c r="DQ4" s="389"/>
      <c r="DR4" s="389"/>
      <c r="DS4" s="389"/>
      <c r="DT4" s="389"/>
      <c r="DU4" s="389"/>
      <c r="DV4" s="389"/>
      <c r="DW4" s="389"/>
      <c r="DX4" s="389"/>
      <c r="DY4" s="389"/>
      <c r="DZ4" s="389"/>
      <c r="EA4" s="389"/>
      <c r="EB4" s="389"/>
      <c r="EC4" s="389"/>
      <c r="ED4" s="389"/>
      <c r="EE4" s="389"/>
      <c r="EF4" s="389"/>
      <c r="EG4" s="390"/>
    </row>
    <row r="5" spans="1:137" s="123" customFormat="1" ht="29.25" customHeight="1">
      <c r="A5" s="375"/>
      <c r="B5" s="376"/>
      <c r="C5" s="376"/>
      <c r="D5" s="376"/>
      <c r="E5" s="376"/>
      <c r="F5" s="377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7"/>
      <c r="AC5" s="383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5"/>
      <c r="AP5" s="375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7"/>
      <c r="BC5" s="375"/>
      <c r="BD5" s="376"/>
      <c r="BE5" s="376"/>
      <c r="BF5" s="376"/>
      <c r="BG5" s="376"/>
      <c r="BH5" s="376"/>
      <c r="BI5" s="376"/>
      <c r="BJ5" s="376"/>
      <c r="BK5" s="376"/>
      <c r="BL5" s="377"/>
      <c r="BM5" s="375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5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7"/>
      <c r="CM5" s="383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5"/>
      <c r="CZ5" s="383"/>
      <c r="DA5" s="384"/>
      <c r="DB5" s="384"/>
      <c r="DC5" s="384"/>
      <c r="DD5" s="384"/>
      <c r="DE5" s="384"/>
      <c r="DF5" s="384"/>
      <c r="DG5" s="384"/>
      <c r="DH5" s="384"/>
      <c r="DI5" s="384"/>
      <c r="DJ5" s="384"/>
      <c r="DK5" s="384"/>
      <c r="DL5" s="384"/>
      <c r="DM5" s="385"/>
      <c r="DN5" s="386" t="s">
        <v>2</v>
      </c>
      <c r="DO5" s="391"/>
      <c r="DP5" s="391"/>
      <c r="DQ5" s="391"/>
      <c r="DR5" s="391"/>
      <c r="DS5" s="391"/>
      <c r="DT5" s="391"/>
      <c r="DU5" s="391"/>
      <c r="DV5" s="391"/>
      <c r="DW5" s="392"/>
      <c r="DX5" s="386" t="s">
        <v>475</v>
      </c>
      <c r="DY5" s="391"/>
      <c r="DZ5" s="391"/>
      <c r="EA5" s="391"/>
      <c r="EB5" s="391"/>
      <c r="EC5" s="391"/>
      <c r="ED5" s="391"/>
      <c r="EE5" s="391"/>
      <c r="EF5" s="391"/>
      <c r="EG5" s="392"/>
    </row>
    <row r="6" spans="1:137" s="124" customFormat="1" ht="12.75">
      <c r="A6" s="393">
        <v>1</v>
      </c>
      <c r="B6" s="394"/>
      <c r="C6" s="394"/>
      <c r="D6" s="394"/>
      <c r="E6" s="394"/>
      <c r="F6" s="395"/>
      <c r="G6" s="393">
        <v>2</v>
      </c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5"/>
      <c r="AC6" s="393">
        <v>3</v>
      </c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7"/>
      <c r="AP6" s="393">
        <v>4</v>
      </c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5"/>
      <c r="BC6" s="393">
        <v>5</v>
      </c>
      <c r="BD6" s="394"/>
      <c r="BE6" s="394"/>
      <c r="BF6" s="394"/>
      <c r="BG6" s="394"/>
      <c r="BH6" s="394"/>
      <c r="BI6" s="394"/>
      <c r="BJ6" s="394"/>
      <c r="BK6" s="394"/>
      <c r="BL6" s="395"/>
      <c r="BM6" s="393">
        <v>6</v>
      </c>
      <c r="BN6" s="394"/>
      <c r="BO6" s="394"/>
      <c r="BP6" s="394"/>
      <c r="BQ6" s="394"/>
      <c r="BR6" s="394"/>
      <c r="BS6" s="394"/>
      <c r="BT6" s="394"/>
      <c r="BU6" s="394"/>
      <c r="BV6" s="394"/>
      <c r="BW6" s="394"/>
      <c r="BX6" s="394"/>
      <c r="BY6" s="394"/>
      <c r="BZ6" s="393">
        <v>7</v>
      </c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394"/>
      <c r="CL6" s="395"/>
      <c r="CM6" s="393">
        <v>8</v>
      </c>
      <c r="CN6" s="394"/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5"/>
      <c r="CZ6" s="393">
        <v>9</v>
      </c>
      <c r="DA6" s="394"/>
      <c r="DB6" s="394"/>
      <c r="DC6" s="394"/>
      <c r="DD6" s="394"/>
      <c r="DE6" s="394"/>
      <c r="DF6" s="394"/>
      <c r="DG6" s="394"/>
      <c r="DH6" s="394"/>
      <c r="DI6" s="394"/>
      <c r="DJ6" s="394"/>
      <c r="DK6" s="394"/>
      <c r="DL6" s="394"/>
      <c r="DM6" s="395"/>
      <c r="DN6" s="393">
        <v>10</v>
      </c>
      <c r="DO6" s="394"/>
      <c r="DP6" s="394"/>
      <c r="DQ6" s="394"/>
      <c r="DR6" s="394"/>
      <c r="DS6" s="394"/>
      <c r="DT6" s="394"/>
      <c r="DU6" s="394"/>
      <c r="DV6" s="394"/>
      <c r="DW6" s="395"/>
      <c r="DX6" s="393">
        <v>11</v>
      </c>
      <c r="DY6" s="394"/>
      <c r="DZ6" s="394"/>
      <c r="EA6" s="394"/>
      <c r="EB6" s="394"/>
      <c r="EC6" s="394"/>
      <c r="ED6" s="394"/>
      <c r="EE6" s="394"/>
      <c r="EF6" s="394"/>
      <c r="EG6" s="395"/>
    </row>
    <row r="7" spans="1:137" s="125" customFormat="1" ht="98.25" customHeight="1">
      <c r="A7" s="398" t="s">
        <v>7</v>
      </c>
      <c r="B7" s="399"/>
      <c r="C7" s="399"/>
      <c r="D7" s="399"/>
      <c r="E7" s="399"/>
      <c r="F7" s="400"/>
      <c r="G7" s="401" t="s">
        <v>476</v>
      </c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3"/>
      <c r="AC7" s="404" t="s">
        <v>1</v>
      </c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6"/>
      <c r="AP7" s="404" t="s">
        <v>1</v>
      </c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6"/>
      <c r="BC7" s="404" t="s">
        <v>1</v>
      </c>
      <c r="BD7" s="405"/>
      <c r="BE7" s="405"/>
      <c r="BF7" s="405"/>
      <c r="BG7" s="405"/>
      <c r="BH7" s="405"/>
      <c r="BI7" s="405"/>
      <c r="BJ7" s="405"/>
      <c r="BK7" s="405"/>
      <c r="BL7" s="406"/>
      <c r="BM7" s="404" t="s">
        <v>1</v>
      </c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7">
        <f>BZ8+BZ9</f>
        <v>22100</v>
      </c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9"/>
      <c r="CM7" s="404"/>
      <c r="CN7" s="405"/>
      <c r="CO7" s="405"/>
      <c r="CP7" s="405"/>
      <c r="CQ7" s="405"/>
      <c r="CR7" s="405"/>
      <c r="CS7" s="405"/>
      <c r="CT7" s="405"/>
      <c r="CU7" s="405"/>
      <c r="CV7" s="405"/>
      <c r="CW7" s="405"/>
      <c r="CX7" s="405"/>
      <c r="CY7" s="406"/>
      <c r="CZ7" s="404"/>
      <c r="DA7" s="405"/>
      <c r="DB7" s="405"/>
      <c r="DC7" s="405"/>
      <c r="DD7" s="405"/>
      <c r="DE7" s="405"/>
      <c r="DF7" s="405"/>
      <c r="DG7" s="405"/>
      <c r="DH7" s="405"/>
      <c r="DI7" s="405"/>
      <c r="DJ7" s="405"/>
      <c r="DK7" s="405"/>
      <c r="DL7" s="405"/>
      <c r="DM7" s="406"/>
      <c r="DN7" s="404"/>
      <c r="DO7" s="405"/>
      <c r="DP7" s="405"/>
      <c r="DQ7" s="405"/>
      <c r="DR7" s="405"/>
      <c r="DS7" s="405"/>
      <c r="DT7" s="405"/>
      <c r="DU7" s="405"/>
      <c r="DV7" s="405"/>
      <c r="DW7" s="406"/>
      <c r="DX7" s="404"/>
      <c r="DY7" s="405"/>
      <c r="DZ7" s="405"/>
      <c r="EA7" s="405"/>
      <c r="EB7" s="405"/>
      <c r="EC7" s="405"/>
      <c r="ED7" s="405"/>
      <c r="EE7" s="405"/>
      <c r="EF7" s="405"/>
      <c r="EG7" s="406"/>
    </row>
    <row r="8" spans="1:137" s="125" customFormat="1" ht="78" customHeight="1">
      <c r="A8" s="398" t="s">
        <v>23</v>
      </c>
      <c r="B8" s="399"/>
      <c r="C8" s="399"/>
      <c r="D8" s="399"/>
      <c r="E8" s="399"/>
      <c r="F8" s="400"/>
      <c r="G8" s="401" t="s">
        <v>477</v>
      </c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3"/>
      <c r="AC8" s="404">
        <v>212</v>
      </c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6"/>
      <c r="AP8" s="404">
        <v>700</v>
      </c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6"/>
      <c r="BC8" s="404">
        <v>1</v>
      </c>
      <c r="BD8" s="405"/>
      <c r="BE8" s="405"/>
      <c r="BF8" s="405"/>
      <c r="BG8" s="405"/>
      <c r="BH8" s="405"/>
      <c r="BI8" s="405"/>
      <c r="BJ8" s="405"/>
      <c r="BK8" s="405"/>
      <c r="BL8" s="406"/>
      <c r="BM8" s="404">
        <v>3</v>
      </c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7">
        <f>AP8*BC8*BM8</f>
        <v>2100</v>
      </c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9"/>
      <c r="CM8" s="404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6"/>
      <c r="CZ8" s="404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6"/>
      <c r="DN8" s="404"/>
      <c r="DO8" s="405"/>
      <c r="DP8" s="405"/>
      <c r="DQ8" s="405"/>
      <c r="DR8" s="405"/>
      <c r="DS8" s="405"/>
      <c r="DT8" s="405"/>
      <c r="DU8" s="405"/>
      <c r="DV8" s="405"/>
      <c r="DW8" s="406"/>
      <c r="DX8" s="404"/>
      <c r="DY8" s="405"/>
      <c r="DZ8" s="405"/>
      <c r="EA8" s="405"/>
      <c r="EB8" s="405"/>
      <c r="EC8" s="405"/>
      <c r="ED8" s="405"/>
      <c r="EE8" s="405"/>
      <c r="EF8" s="405"/>
      <c r="EG8" s="406"/>
    </row>
    <row r="9" spans="1:137" s="125" customFormat="1" ht="51.75" customHeight="1">
      <c r="A9" s="398" t="s">
        <v>24</v>
      </c>
      <c r="B9" s="399"/>
      <c r="C9" s="399"/>
      <c r="D9" s="399"/>
      <c r="E9" s="399"/>
      <c r="F9" s="400"/>
      <c r="G9" s="401" t="s">
        <v>478</v>
      </c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3"/>
      <c r="AC9" s="404">
        <v>226</v>
      </c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6"/>
      <c r="AP9" s="410">
        <v>5000</v>
      </c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2"/>
      <c r="BC9" s="404">
        <v>1</v>
      </c>
      <c r="BD9" s="405"/>
      <c r="BE9" s="405"/>
      <c r="BF9" s="405"/>
      <c r="BG9" s="405"/>
      <c r="BH9" s="405"/>
      <c r="BI9" s="405"/>
      <c r="BJ9" s="405"/>
      <c r="BK9" s="405"/>
      <c r="BL9" s="406"/>
      <c r="BM9" s="404">
        <v>4</v>
      </c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7">
        <f>AP9*BC9*BM9</f>
        <v>20000</v>
      </c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9"/>
      <c r="CM9" s="404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6"/>
      <c r="CZ9" s="404"/>
      <c r="DA9" s="405"/>
      <c r="DB9" s="405"/>
      <c r="DC9" s="405"/>
      <c r="DD9" s="405"/>
      <c r="DE9" s="405"/>
      <c r="DF9" s="405"/>
      <c r="DG9" s="405"/>
      <c r="DH9" s="405"/>
      <c r="DI9" s="405"/>
      <c r="DJ9" s="405"/>
      <c r="DK9" s="405"/>
      <c r="DL9" s="405"/>
      <c r="DM9" s="406"/>
      <c r="DN9" s="404"/>
      <c r="DO9" s="405"/>
      <c r="DP9" s="405"/>
      <c r="DQ9" s="405"/>
      <c r="DR9" s="405"/>
      <c r="DS9" s="405"/>
      <c r="DT9" s="405"/>
      <c r="DU9" s="405"/>
      <c r="DV9" s="405"/>
      <c r="DW9" s="406"/>
      <c r="DX9" s="404"/>
      <c r="DY9" s="405"/>
      <c r="DZ9" s="405"/>
      <c r="EA9" s="405"/>
      <c r="EB9" s="405"/>
      <c r="EC9" s="405"/>
      <c r="ED9" s="405"/>
      <c r="EE9" s="405"/>
      <c r="EF9" s="405"/>
      <c r="EG9" s="406"/>
    </row>
    <row r="10" spans="1:137" s="125" customFormat="1" ht="39" customHeight="1" hidden="1">
      <c r="A10" s="398" t="s">
        <v>25</v>
      </c>
      <c r="B10" s="399"/>
      <c r="C10" s="399"/>
      <c r="D10" s="399"/>
      <c r="E10" s="399"/>
      <c r="F10" s="400"/>
      <c r="G10" s="401" t="s">
        <v>479</v>
      </c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3"/>
      <c r="AC10" s="404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6"/>
      <c r="AP10" s="404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6"/>
      <c r="BC10" s="404"/>
      <c r="BD10" s="405"/>
      <c r="BE10" s="405"/>
      <c r="BF10" s="405"/>
      <c r="BG10" s="405"/>
      <c r="BH10" s="405"/>
      <c r="BI10" s="405"/>
      <c r="BJ10" s="405"/>
      <c r="BK10" s="405"/>
      <c r="BL10" s="406"/>
      <c r="BM10" s="404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4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6"/>
      <c r="CM10" s="404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6"/>
      <c r="CZ10" s="404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6"/>
      <c r="DN10" s="404"/>
      <c r="DO10" s="405"/>
      <c r="DP10" s="405"/>
      <c r="DQ10" s="405"/>
      <c r="DR10" s="405"/>
      <c r="DS10" s="405"/>
      <c r="DT10" s="405"/>
      <c r="DU10" s="405"/>
      <c r="DV10" s="405"/>
      <c r="DW10" s="406"/>
      <c r="DX10" s="404"/>
      <c r="DY10" s="405"/>
      <c r="DZ10" s="405"/>
      <c r="EA10" s="405"/>
      <c r="EB10" s="405"/>
      <c r="EC10" s="405"/>
      <c r="ED10" s="405"/>
      <c r="EE10" s="405"/>
      <c r="EF10" s="405"/>
      <c r="EG10" s="406"/>
    </row>
    <row r="11" spans="1:137" s="125" customFormat="1" ht="16.5" customHeight="1" hidden="1">
      <c r="A11" s="398"/>
      <c r="B11" s="399"/>
      <c r="C11" s="399"/>
      <c r="D11" s="399"/>
      <c r="E11" s="399"/>
      <c r="F11" s="400"/>
      <c r="G11" s="386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4"/>
      <c r="AC11" s="404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6"/>
      <c r="AP11" s="404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6"/>
      <c r="BC11" s="404"/>
      <c r="BD11" s="405"/>
      <c r="BE11" s="405"/>
      <c r="BF11" s="405"/>
      <c r="BG11" s="405"/>
      <c r="BH11" s="405"/>
      <c r="BI11" s="405"/>
      <c r="BJ11" s="405"/>
      <c r="BK11" s="405"/>
      <c r="BL11" s="406"/>
      <c r="BM11" s="404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4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6"/>
      <c r="CM11" s="404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6"/>
      <c r="CZ11" s="404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6"/>
      <c r="DN11" s="404"/>
      <c r="DO11" s="405"/>
      <c r="DP11" s="405"/>
      <c r="DQ11" s="405"/>
      <c r="DR11" s="405"/>
      <c r="DS11" s="405"/>
      <c r="DT11" s="405"/>
      <c r="DU11" s="405"/>
      <c r="DV11" s="405"/>
      <c r="DW11" s="406"/>
      <c r="DX11" s="404"/>
      <c r="DY11" s="405"/>
      <c r="DZ11" s="405"/>
      <c r="EA11" s="405"/>
      <c r="EB11" s="405"/>
      <c r="EC11" s="405"/>
      <c r="ED11" s="405"/>
      <c r="EE11" s="405"/>
      <c r="EF11" s="405"/>
      <c r="EG11" s="406"/>
    </row>
    <row r="12" spans="1:137" s="125" customFormat="1" ht="82.5" customHeight="1" hidden="1">
      <c r="A12" s="398" t="s">
        <v>8</v>
      </c>
      <c r="B12" s="399"/>
      <c r="C12" s="399"/>
      <c r="D12" s="399"/>
      <c r="E12" s="399"/>
      <c r="F12" s="400"/>
      <c r="G12" s="386" t="s">
        <v>480</v>
      </c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4"/>
      <c r="AC12" s="404" t="s">
        <v>1</v>
      </c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6"/>
      <c r="AP12" s="404" t="s">
        <v>1</v>
      </c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6"/>
      <c r="BC12" s="404" t="s">
        <v>1</v>
      </c>
      <c r="BD12" s="405"/>
      <c r="BE12" s="405"/>
      <c r="BF12" s="405"/>
      <c r="BG12" s="405"/>
      <c r="BH12" s="405"/>
      <c r="BI12" s="405"/>
      <c r="BJ12" s="405"/>
      <c r="BK12" s="405"/>
      <c r="BL12" s="406"/>
      <c r="BM12" s="404" t="s">
        <v>1</v>
      </c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4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6"/>
      <c r="CM12" s="404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6"/>
      <c r="CZ12" s="404"/>
      <c r="DA12" s="405"/>
      <c r="DB12" s="405"/>
      <c r="DC12" s="405"/>
      <c r="DD12" s="405"/>
      <c r="DE12" s="405"/>
      <c r="DF12" s="405"/>
      <c r="DG12" s="405"/>
      <c r="DH12" s="405"/>
      <c r="DI12" s="405"/>
      <c r="DJ12" s="405"/>
      <c r="DK12" s="405"/>
      <c r="DL12" s="405"/>
      <c r="DM12" s="406"/>
      <c r="DN12" s="404"/>
      <c r="DO12" s="405"/>
      <c r="DP12" s="405"/>
      <c r="DQ12" s="405"/>
      <c r="DR12" s="405"/>
      <c r="DS12" s="405"/>
      <c r="DT12" s="405"/>
      <c r="DU12" s="405"/>
      <c r="DV12" s="405"/>
      <c r="DW12" s="406"/>
      <c r="DX12" s="404"/>
      <c r="DY12" s="405"/>
      <c r="DZ12" s="405"/>
      <c r="EA12" s="405"/>
      <c r="EB12" s="405"/>
      <c r="EC12" s="405"/>
      <c r="ED12" s="405"/>
      <c r="EE12" s="405"/>
      <c r="EF12" s="405"/>
      <c r="EG12" s="406"/>
    </row>
    <row r="13" spans="1:137" s="125" customFormat="1" ht="78.75" customHeight="1" hidden="1">
      <c r="A13" s="398" t="s">
        <v>26</v>
      </c>
      <c r="B13" s="399"/>
      <c r="C13" s="399"/>
      <c r="D13" s="399"/>
      <c r="E13" s="399"/>
      <c r="F13" s="400"/>
      <c r="G13" s="386" t="s">
        <v>477</v>
      </c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4"/>
      <c r="AC13" s="404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6"/>
      <c r="AP13" s="404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6"/>
      <c r="BC13" s="404"/>
      <c r="BD13" s="405"/>
      <c r="BE13" s="405"/>
      <c r="BF13" s="405"/>
      <c r="BG13" s="405"/>
      <c r="BH13" s="405"/>
      <c r="BI13" s="405"/>
      <c r="BJ13" s="405"/>
      <c r="BK13" s="405"/>
      <c r="BL13" s="406"/>
      <c r="BM13" s="404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4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6"/>
      <c r="CM13" s="404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6"/>
      <c r="CZ13" s="404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6"/>
      <c r="DN13" s="404"/>
      <c r="DO13" s="405"/>
      <c r="DP13" s="405"/>
      <c r="DQ13" s="405"/>
      <c r="DR13" s="405"/>
      <c r="DS13" s="405"/>
      <c r="DT13" s="405"/>
      <c r="DU13" s="405"/>
      <c r="DV13" s="405"/>
      <c r="DW13" s="406"/>
      <c r="DX13" s="404"/>
      <c r="DY13" s="405"/>
      <c r="DZ13" s="405"/>
      <c r="EA13" s="405"/>
      <c r="EB13" s="405"/>
      <c r="EC13" s="405"/>
      <c r="ED13" s="405"/>
      <c r="EE13" s="405"/>
      <c r="EF13" s="405"/>
      <c r="EG13" s="406"/>
    </row>
    <row r="14" spans="1:137" s="125" customFormat="1" ht="54" customHeight="1" hidden="1">
      <c r="A14" s="398" t="s">
        <v>27</v>
      </c>
      <c r="B14" s="399"/>
      <c r="C14" s="399"/>
      <c r="D14" s="399"/>
      <c r="E14" s="399"/>
      <c r="F14" s="400"/>
      <c r="G14" s="386" t="s">
        <v>478</v>
      </c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4"/>
      <c r="AC14" s="404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6"/>
      <c r="AP14" s="404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6"/>
      <c r="BC14" s="404"/>
      <c r="BD14" s="405"/>
      <c r="BE14" s="405"/>
      <c r="BF14" s="405"/>
      <c r="BG14" s="405"/>
      <c r="BH14" s="405"/>
      <c r="BI14" s="405"/>
      <c r="BJ14" s="405"/>
      <c r="BK14" s="405"/>
      <c r="BL14" s="406"/>
      <c r="BM14" s="404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4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6"/>
      <c r="CM14" s="404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6"/>
      <c r="CZ14" s="404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6"/>
      <c r="DN14" s="404"/>
      <c r="DO14" s="405"/>
      <c r="DP14" s="405"/>
      <c r="DQ14" s="405"/>
      <c r="DR14" s="405"/>
      <c r="DS14" s="405"/>
      <c r="DT14" s="405"/>
      <c r="DU14" s="405"/>
      <c r="DV14" s="405"/>
      <c r="DW14" s="406"/>
      <c r="DX14" s="404"/>
      <c r="DY14" s="405"/>
      <c r="DZ14" s="405"/>
      <c r="EA14" s="405"/>
      <c r="EB14" s="405"/>
      <c r="EC14" s="405"/>
      <c r="ED14" s="405"/>
      <c r="EE14" s="405"/>
      <c r="EF14" s="405"/>
      <c r="EG14" s="406"/>
    </row>
    <row r="15" spans="1:137" s="125" customFormat="1" ht="39" customHeight="1" hidden="1">
      <c r="A15" s="398" t="s">
        <v>28</v>
      </c>
      <c r="B15" s="399"/>
      <c r="C15" s="399"/>
      <c r="D15" s="399"/>
      <c r="E15" s="399"/>
      <c r="F15" s="400"/>
      <c r="G15" s="386" t="s">
        <v>479</v>
      </c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4"/>
      <c r="AC15" s="404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6"/>
      <c r="AP15" s="404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6"/>
      <c r="BC15" s="404"/>
      <c r="BD15" s="405"/>
      <c r="BE15" s="405"/>
      <c r="BF15" s="405"/>
      <c r="BG15" s="405"/>
      <c r="BH15" s="405"/>
      <c r="BI15" s="405"/>
      <c r="BJ15" s="405"/>
      <c r="BK15" s="405"/>
      <c r="BL15" s="406"/>
      <c r="BM15" s="404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4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6"/>
      <c r="CM15" s="404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6"/>
      <c r="CZ15" s="404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6"/>
      <c r="DN15" s="404"/>
      <c r="DO15" s="405"/>
      <c r="DP15" s="405"/>
      <c r="DQ15" s="405"/>
      <c r="DR15" s="405"/>
      <c r="DS15" s="405"/>
      <c r="DT15" s="405"/>
      <c r="DU15" s="405"/>
      <c r="DV15" s="405"/>
      <c r="DW15" s="406"/>
      <c r="DX15" s="404"/>
      <c r="DY15" s="405"/>
      <c r="DZ15" s="405"/>
      <c r="EA15" s="405"/>
      <c r="EB15" s="405"/>
      <c r="EC15" s="405"/>
      <c r="ED15" s="405"/>
      <c r="EE15" s="405"/>
      <c r="EF15" s="405"/>
      <c r="EG15" s="406"/>
    </row>
    <row r="16" spans="1:137" s="125" customFormat="1" ht="16.5" customHeight="1" hidden="1">
      <c r="A16" s="398"/>
      <c r="B16" s="399"/>
      <c r="C16" s="399"/>
      <c r="D16" s="399"/>
      <c r="E16" s="399"/>
      <c r="F16" s="400"/>
      <c r="G16" s="386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4"/>
      <c r="AC16" s="404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6"/>
      <c r="AP16" s="404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6"/>
      <c r="BC16" s="404"/>
      <c r="BD16" s="405"/>
      <c r="BE16" s="405"/>
      <c r="BF16" s="405"/>
      <c r="BG16" s="405"/>
      <c r="BH16" s="405"/>
      <c r="BI16" s="405"/>
      <c r="BJ16" s="405"/>
      <c r="BK16" s="405"/>
      <c r="BL16" s="406"/>
      <c r="BM16" s="404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4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6"/>
      <c r="CM16" s="404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6"/>
      <c r="CZ16" s="404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6"/>
      <c r="DN16" s="404"/>
      <c r="DO16" s="405"/>
      <c r="DP16" s="405"/>
      <c r="DQ16" s="405"/>
      <c r="DR16" s="405"/>
      <c r="DS16" s="405"/>
      <c r="DT16" s="405"/>
      <c r="DU16" s="405"/>
      <c r="DV16" s="405"/>
      <c r="DW16" s="406"/>
      <c r="DX16" s="404"/>
      <c r="DY16" s="405"/>
      <c r="DZ16" s="405"/>
      <c r="EA16" s="405"/>
      <c r="EB16" s="405"/>
      <c r="EC16" s="405"/>
      <c r="ED16" s="405"/>
      <c r="EE16" s="405"/>
      <c r="EF16" s="405"/>
      <c r="EG16" s="406"/>
    </row>
    <row r="17" spans="1:137" s="125" customFormat="1" ht="16.5" customHeight="1">
      <c r="A17" s="417" t="s">
        <v>18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4"/>
      <c r="BZ17" s="407">
        <f>BZ7</f>
        <v>22100</v>
      </c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6"/>
      <c r="CM17" s="404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6"/>
      <c r="CZ17" s="404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5"/>
      <c r="DM17" s="406"/>
      <c r="DN17" s="404"/>
      <c r="DO17" s="405"/>
      <c r="DP17" s="405"/>
      <c r="DQ17" s="405"/>
      <c r="DR17" s="405"/>
      <c r="DS17" s="405"/>
      <c r="DT17" s="405"/>
      <c r="DU17" s="405"/>
      <c r="DV17" s="405"/>
      <c r="DW17" s="406"/>
      <c r="DX17" s="404"/>
      <c r="DY17" s="405"/>
      <c r="DZ17" s="405"/>
      <c r="EA17" s="405"/>
      <c r="EB17" s="405"/>
      <c r="EC17" s="405"/>
      <c r="ED17" s="405"/>
      <c r="EE17" s="405"/>
      <c r="EF17" s="405"/>
      <c r="EG17" s="406"/>
    </row>
    <row r="18" spans="1:137" ht="21" customHeight="1">
      <c r="A18" s="415" t="s">
        <v>481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416"/>
      <c r="DM18" s="416"/>
      <c r="DN18" s="416"/>
      <c r="DO18" s="416"/>
      <c r="DP18" s="416"/>
      <c r="DQ18" s="416"/>
      <c r="DR18" s="416"/>
      <c r="DS18" s="416"/>
      <c r="DT18" s="416"/>
      <c r="DU18" s="416"/>
      <c r="DV18" s="416"/>
      <c r="DW18" s="416"/>
      <c r="DX18" s="416"/>
      <c r="DY18" s="416"/>
      <c r="DZ18" s="416"/>
      <c r="EA18" s="416"/>
      <c r="EB18" s="416"/>
      <c r="EC18" s="416"/>
      <c r="ED18" s="416"/>
      <c r="EE18" s="416"/>
      <c r="EF18" s="416"/>
      <c r="EG18" s="416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1">
      <selection activeCell="M15" sqref="M15"/>
    </sheetView>
  </sheetViews>
  <sheetFormatPr defaultColWidth="4.625" defaultRowHeight="12.75"/>
  <cols>
    <col min="1" max="1" width="4.625" style="10" customWidth="1"/>
    <col min="2" max="2" width="25.875" style="10" customWidth="1"/>
    <col min="3" max="3" width="22.625" style="10" customWidth="1"/>
    <col min="4" max="4" width="14.75390625" style="10" customWidth="1"/>
    <col min="5" max="5" width="13.375" style="10" customWidth="1"/>
    <col min="6" max="6" width="15.00390625" style="10" customWidth="1"/>
    <col min="7" max="7" width="14.625" style="10" customWidth="1"/>
    <col min="8" max="8" width="10.00390625" style="10" customWidth="1"/>
    <col min="9" max="9" width="10.875" style="10" customWidth="1"/>
    <col min="10" max="16384" width="4.625" style="10" customWidth="1"/>
  </cols>
  <sheetData>
    <row r="1" spans="1:9" ht="54.75" customHeight="1">
      <c r="A1" s="418" t="s">
        <v>195</v>
      </c>
      <c r="B1" s="418"/>
      <c r="C1" s="418"/>
      <c r="D1" s="418"/>
      <c r="E1" s="418"/>
      <c r="F1" s="418"/>
      <c r="G1" s="418"/>
      <c r="H1" s="418"/>
      <c r="I1" s="418"/>
    </row>
    <row r="3" spans="1:9" s="126" customFormat="1" ht="12.75">
      <c r="A3" s="270" t="s">
        <v>3</v>
      </c>
      <c r="B3" s="270"/>
      <c r="C3" s="270" t="s">
        <v>31</v>
      </c>
      <c r="D3" s="270" t="s">
        <v>32</v>
      </c>
      <c r="E3" s="270" t="s">
        <v>33</v>
      </c>
      <c r="F3" s="270" t="s">
        <v>0</v>
      </c>
      <c r="G3" s="288"/>
      <c r="H3" s="288"/>
      <c r="I3" s="288"/>
    </row>
    <row r="4" spans="1:9" s="126" customFormat="1" ht="11.25">
      <c r="A4" s="270"/>
      <c r="B4" s="270"/>
      <c r="C4" s="270"/>
      <c r="D4" s="270"/>
      <c r="E4" s="270"/>
      <c r="F4" s="270" t="s">
        <v>118</v>
      </c>
      <c r="G4" s="270" t="s">
        <v>122</v>
      </c>
      <c r="H4" s="270" t="s">
        <v>19</v>
      </c>
      <c r="I4" s="270"/>
    </row>
    <row r="5" spans="1:9" s="126" customFormat="1" ht="34.5" customHeight="1">
      <c r="A5" s="270"/>
      <c r="B5" s="270"/>
      <c r="C5" s="270"/>
      <c r="D5" s="270"/>
      <c r="E5" s="270"/>
      <c r="F5" s="288"/>
      <c r="G5" s="288"/>
      <c r="H5" s="114" t="s">
        <v>2</v>
      </c>
      <c r="I5" s="114" t="s">
        <v>34</v>
      </c>
    </row>
    <row r="6" spans="1:9" s="12" customFormat="1" ht="12.75">
      <c r="A6" s="41">
        <v>1</v>
      </c>
      <c r="B6" s="41"/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</row>
    <row r="7" spans="1:9" s="47" customFormat="1" ht="38.25">
      <c r="A7" s="63" t="s">
        <v>7</v>
      </c>
      <c r="B7" s="33" t="s">
        <v>188</v>
      </c>
      <c r="C7" s="65" t="s">
        <v>1</v>
      </c>
      <c r="D7" s="65" t="s">
        <v>1</v>
      </c>
      <c r="E7" s="65">
        <f>E8</f>
        <v>20119015.07</v>
      </c>
      <c r="F7" s="65">
        <f>E7</f>
        <v>20119015.07</v>
      </c>
      <c r="G7" s="65"/>
      <c r="H7" s="65"/>
      <c r="I7" s="65"/>
    </row>
    <row r="8" spans="1:9" s="13" customFormat="1" ht="12.75">
      <c r="A8" s="127" t="s">
        <v>23</v>
      </c>
      <c r="B8" s="7" t="s">
        <v>29</v>
      </c>
      <c r="C8" s="45">
        <v>22</v>
      </c>
      <c r="D8" s="45">
        <v>91766702</v>
      </c>
      <c r="E8" s="45">
        <f>D8*22%-69659.37</f>
        <v>20119015.07</v>
      </c>
      <c r="F8" s="45">
        <f>F22-F20-F15-F12</f>
        <v>20119015.07</v>
      </c>
      <c r="G8" s="45"/>
      <c r="H8" s="45"/>
      <c r="I8" s="45"/>
    </row>
    <row r="9" spans="1:9" s="13" customFormat="1" ht="12.75">
      <c r="A9" s="127" t="s">
        <v>24</v>
      </c>
      <c r="B9" s="7" t="s">
        <v>30</v>
      </c>
      <c r="C9" s="45">
        <v>10</v>
      </c>
      <c r="D9" s="45"/>
      <c r="E9" s="45"/>
      <c r="F9" s="45"/>
      <c r="G9" s="45"/>
      <c r="H9" s="45"/>
      <c r="I9" s="45"/>
    </row>
    <row r="10" spans="1:9" s="13" customFormat="1" ht="63.75" hidden="1">
      <c r="A10" s="127" t="s">
        <v>25</v>
      </c>
      <c r="B10" s="7" t="s">
        <v>191</v>
      </c>
      <c r="C10" s="45"/>
      <c r="D10" s="45"/>
      <c r="E10" s="45"/>
      <c r="F10" s="45"/>
      <c r="G10" s="45"/>
      <c r="H10" s="45"/>
      <c r="I10" s="45"/>
    </row>
    <row r="11" spans="1:9" s="47" customFormat="1" ht="76.5">
      <c r="A11" s="63" t="s">
        <v>8</v>
      </c>
      <c r="B11" s="33" t="s">
        <v>196</v>
      </c>
      <c r="C11" s="65" t="s">
        <v>1</v>
      </c>
      <c r="D11" s="65" t="s">
        <v>1</v>
      </c>
      <c r="E11" s="65">
        <f>E12+E15</f>
        <v>2918181.1236</v>
      </c>
      <c r="F11" s="65">
        <f>F12+F15</f>
        <v>2918181.1236</v>
      </c>
      <c r="G11" s="65"/>
      <c r="H11" s="65"/>
      <c r="I11" s="65"/>
    </row>
    <row r="12" spans="1:9" s="13" customFormat="1" ht="89.25">
      <c r="A12" s="127" t="s">
        <v>26</v>
      </c>
      <c r="B12" s="7" t="s">
        <v>189</v>
      </c>
      <c r="C12" s="45">
        <v>2.9</v>
      </c>
      <c r="D12" s="45">
        <f>D8</f>
        <v>91766702</v>
      </c>
      <c r="E12" s="45">
        <f>D12*2.9%</f>
        <v>2661234.358</v>
      </c>
      <c r="F12" s="45">
        <f>E12</f>
        <v>2661234.358</v>
      </c>
      <c r="G12" s="45"/>
      <c r="H12" s="45"/>
      <c r="I12" s="45"/>
    </row>
    <row r="13" spans="1:9" s="13" customFormat="1" ht="25.5" hidden="1">
      <c r="A13" s="127" t="s">
        <v>27</v>
      </c>
      <c r="B13" s="7" t="s">
        <v>190</v>
      </c>
      <c r="C13" s="45">
        <v>0</v>
      </c>
      <c r="D13" s="45"/>
      <c r="E13" s="45"/>
      <c r="F13" s="45"/>
      <c r="G13" s="45"/>
      <c r="H13" s="45"/>
      <c r="I13" s="45"/>
    </row>
    <row r="14" spans="1:9" s="13" customFormat="1" ht="76.5" hidden="1">
      <c r="A14" s="127" t="s">
        <v>28</v>
      </c>
      <c r="B14" s="7" t="s">
        <v>192</v>
      </c>
      <c r="C14" s="45">
        <v>0.2</v>
      </c>
      <c r="D14" s="45"/>
      <c r="E14" s="45"/>
      <c r="F14" s="45"/>
      <c r="G14" s="45"/>
      <c r="H14" s="45"/>
      <c r="I14" s="45"/>
    </row>
    <row r="15" spans="1:9" s="13" customFormat="1" ht="76.5">
      <c r="A15" s="127" t="s">
        <v>27</v>
      </c>
      <c r="B15" s="7" t="s">
        <v>197</v>
      </c>
      <c r="C15" s="45">
        <v>0.28</v>
      </c>
      <c r="D15" s="45">
        <f>D12</f>
        <v>91766702</v>
      </c>
      <c r="E15" s="45">
        <f>D15*0.28%</f>
        <v>256946.76560000004</v>
      </c>
      <c r="F15" s="45">
        <f>E15</f>
        <v>256946.76560000004</v>
      </c>
      <c r="G15" s="45"/>
      <c r="H15" s="45"/>
      <c r="I15" s="45"/>
    </row>
    <row r="16" spans="1:9" s="13" customFormat="1" ht="51" hidden="1">
      <c r="A16" s="127" t="s">
        <v>9</v>
      </c>
      <c r="B16" s="7" t="s">
        <v>162</v>
      </c>
      <c r="C16" s="45" t="s">
        <v>1</v>
      </c>
      <c r="D16" s="45" t="s">
        <v>1</v>
      </c>
      <c r="E16" s="45"/>
      <c r="F16" s="45"/>
      <c r="G16" s="45"/>
      <c r="H16" s="45"/>
      <c r="I16" s="45"/>
    </row>
    <row r="17" spans="1:9" s="13" customFormat="1" ht="12.75" hidden="1">
      <c r="A17" s="127" t="s">
        <v>12</v>
      </c>
      <c r="B17" s="7" t="s">
        <v>165</v>
      </c>
      <c r="C17" s="45" t="s">
        <v>1</v>
      </c>
      <c r="D17" s="45" t="s">
        <v>1</v>
      </c>
      <c r="E17" s="45"/>
      <c r="F17" s="45"/>
      <c r="G17" s="45"/>
      <c r="H17" s="45"/>
      <c r="I17" s="45"/>
    </row>
    <row r="18" spans="1:9" s="13" customFormat="1" ht="38.25" hidden="1">
      <c r="A18" s="127" t="s">
        <v>13</v>
      </c>
      <c r="B18" s="7" t="s">
        <v>163</v>
      </c>
      <c r="C18" s="45" t="s">
        <v>1</v>
      </c>
      <c r="D18" s="45" t="s">
        <v>1</v>
      </c>
      <c r="E18" s="45"/>
      <c r="F18" s="45"/>
      <c r="G18" s="45"/>
      <c r="H18" s="45"/>
      <c r="I18" s="45"/>
    </row>
    <row r="19" spans="1:9" s="47" customFormat="1" ht="38.25">
      <c r="A19" s="63" t="s">
        <v>9</v>
      </c>
      <c r="B19" s="33" t="s">
        <v>164</v>
      </c>
      <c r="C19" s="65">
        <v>4.1</v>
      </c>
      <c r="D19" s="65" t="s">
        <v>1</v>
      </c>
      <c r="E19" s="65">
        <f>E20</f>
        <v>4680101.802</v>
      </c>
      <c r="F19" s="65">
        <f>F20</f>
        <v>4680101.802</v>
      </c>
      <c r="G19" s="65"/>
      <c r="H19" s="65"/>
      <c r="I19" s="65"/>
    </row>
    <row r="20" spans="1:9" s="13" customFormat="1" ht="38.25">
      <c r="A20" s="127" t="s">
        <v>12</v>
      </c>
      <c r="B20" s="7" t="s">
        <v>193</v>
      </c>
      <c r="C20" s="45">
        <v>5.1</v>
      </c>
      <c r="D20" s="45">
        <f>D15</f>
        <v>91766702</v>
      </c>
      <c r="E20" s="45">
        <f>D20*5.1%</f>
        <v>4680101.802</v>
      </c>
      <c r="F20" s="45">
        <f>E20</f>
        <v>4680101.802</v>
      </c>
      <c r="G20" s="45"/>
      <c r="H20" s="45"/>
      <c r="I20" s="45"/>
    </row>
    <row r="21" spans="1:9" s="13" customFormat="1" ht="63.75" hidden="1">
      <c r="A21" s="127" t="s">
        <v>123</v>
      </c>
      <c r="B21" s="7" t="s">
        <v>194</v>
      </c>
      <c r="C21" s="45"/>
      <c r="D21" s="45"/>
      <c r="E21" s="45"/>
      <c r="F21" s="45"/>
      <c r="G21" s="45"/>
      <c r="H21" s="45"/>
      <c r="I21" s="45"/>
    </row>
    <row r="22" spans="1:9" s="13" customFormat="1" ht="12.75">
      <c r="A22" s="422" t="s">
        <v>18</v>
      </c>
      <c r="B22" s="423"/>
      <c r="C22" s="423"/>
      <c r="D22" s="423"/>
      <c r="E22" s="45">
        <f>E7+E11+E19</f>
        <v>27717297.9956</v>
      </c>
      <c r="F22" s="45">
        <f>F7+F11+F19</f>
        <v>27717297.9956</v>
      </c>
      <c r="G22" s="45"/>
      <c r="H22" s="43"/>
      <c r="I22" s="43"/>
    </row>
    <row r="23" spans="1:9" ht="34.5" customHeight="1" hidden="1">
      <c r="A23" s="420" t="s">
        <v>161</v>
      </c>
      <c r="B23" s="421"/>
      <c r="C23" s="421"/>
      <c r="D23" s="421"/>
      <c r="E23" s="421"/>
      <c r="F23" s="421"/>
      <c r="G23" s="421"/>
      <c r="H23" s="421"/>
      <c r="I23" s="421"/>
    </row>
    <row r="24" spans="1:9" s="128" customFormat="1" ht="59.25" customHeight="1" hidden="1">
      <c r="A24" s="419" t="s">
        <v>178</v>
      </c>
      <c r="B24" s="419"/>
      <c r="C24" s="419"/>
      <c r="D24" s="419"/>
      <c r="E24" s="419"/>
      <c r="F24" s="419"/>
      <c r="G24" s="419"/>
      <c r="H24" s="419"/>
      <c r="I24" s="419"/>
    </row>
    <row r="26" spans="3:5" ht="15">
      <c r="C26" s="57"/>
      <c r="E26" s="57"/>
    </row>
    <row r="27" ht="15">
      <c r="E27" s="57"/>
    </row>
    <row r="28" ht="15">
      <c r="E28" s="57"/>
    </row>
  </sheetData>
  <sheetProtection/>
  <mergeCells count="13">
    <mergeCell ref="C3:C5"/>
    <mergeCell ref="H4:I4"/>
    <mergeCell ref="F4:F5"/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1">
      <selection activeCell="DV10" sqref="DV10"/>
    </sheetView>
  </sheetViews>
  <sheetFormatPr defaultColWidth="0.875" defaultRowHeight="12.75"/>
  <cols>
    <col min="1" max="27" width="0.875" style="10" customWidth="1"/>
    <col min="28" max="28" width="6.875" style="10" customWidth="1"/>
    <col min="29" max="41" width="0.875" style="10" customWidth="1"/>
    <col min="42" max="42" width="3.125" style="10" customWidth="1"/>
    <col min="43" max="125" width="0.875" style="10" customWidth="1"/>
    <col min="126" max="126" width="23.25390625" style="10" customWidth="1"/>
    <col min="127" max="16384" width="0.875" style="10" customWidth="1"/>
  </cols>
  <sheetData>
    <row r="1" ht="3" customHeight="1"/>
    <row r="2" ht="15">
      <c r="A2" s="10" t="s">
        <v>36</v>
      </c>
    </row>
    <row r="3" ht="18" customHeight="1">
      <c r="A3" s="10" t="s">
        <v>37</v>
      </c>
    </row>
    <row r="4" ht="12.75" customHeight="1"/>
    <row r="5" spans="1:125" s="11" customFormat="1" ht="15.75" customHeight="1">
      <c r="A5" s="462" t="s">
        <v>3</v>
      </c>
      <c r="B5" s="474"/>
      <c r="C5" s="474"/>
      <c r="D5" s="474"/>
      <c r="E5" s="474"/>
      <c r="F5" s="475"/>
      <c r="G5" s="462" t="s">
        <v>22</v>
      </c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5"/>
      <c r="AC5" s="462" t="s">
        <v>38</v>
      </c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5"/>
      <c r="AQ5" s="462" t="s">
        <v>39</v>
      </c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62" t="s">
        <v>40</v>
      </c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5"/>
      <c r="BS5" s="453" t="s">
        <v>0</v>
      </c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94"/>
    </row>
    <row r="6" spans="1:125" s="11" customFormat="1" ht="72" customHeight="1">
      <c r="A6" s="476"/>
      <c r="B6" s="477"/>
      <c r="C6" s="477"/>
      <c r="D6" s="477"/>
      <c r="E6" s="477"/>
      <c r="F6" s="478"/>
      <c r="G6" s="476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8"/>
      <c r="AC6" s="476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8"/>
      <c r="AQ6" s="476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6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  <c r="BS6" s="462" t="s">
        <v>120</v>
      </c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80"/>
      <c r="CG6" s="462" t="s">
        <v>122</v>
      </c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80"/>
      <c r="CW6" s="474" t="s">
        <v>19</v>
      </c>
      <c r="CX6" s="474"/>
      <c r="CY6" s="474"/>
      <c r="CZ6" s="474"/>
      <c r="DA6" s="474"/>
      <c r="DB6" s="474"/>
      <c r="DC6" s="474"/>
      <c r="DD6" s="474"/>
      <c r="DE6" s="474"/>
      <c r="DF6" s="474"/>
      <c r="DG6" s="474"/>
      <c r="DH6" s="474"/>
      <c r="DI6" s="474"/>
      <c r="DJ6" s="474"/>
      <c r="DK6" s="474"/>
      <c r="DL6" s="474"/>
      <c r="DM6" s="474"/>
      <c r="DN6" s="474"/>
      <c r="DO6" s="474"/>
      <c r="DP6" s="474"/>
      <c r="DQ6" s="474"/>
      <c r="DR6" s="474"/>
      <c r="DS6" s="474"/>
      <c r="DT6" s="474"/>
      <c r="DU6" s="475"/>
    </row>
    <row r="7" spans="1:125" s="11" customFormat="1" ht="25.5" customHeight="1">
      <c r="A7" s="479"/>
      <c r="B7" s="480"/>
      <c r="C7" s="480"/>
      <c r="D7" s="480"/>
      <c r="E7" s="480"/>
      <c r="F7" s="481"/>
      <c r="G7" s="479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1"/>
      <c r="AC7" s="479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1"/>
      <c r="AQ7" s="479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79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1"/>
      <c r="BS7" s="281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3"/>
      <c r="CG7" s="281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3"/>
      <c r="CW7" s="453" t="s">
        <v>2</v>
      </c>
      <c r="CX7" s="482"/>
      <c r="CY7" s="482"/>
      <c r="CZ7" s="482"/>
      <c r="DA7" s="482"/>
      <c r="DB7" s="482"/>
      <c r="DC7" s="482"/>
      <c r="DD7" s="482"/>
      <c r="DE7" s="482"/>
      <c r="DF7" s="482"/>
      <c r="DG7" s="482"/>
      <c r="DH7" s="482"/>
      <c r="DI7" s="483"/>
      <c r="DJ7" s="453" t="s">
        <v>34</v>
      </c>
      <c r="DK7" s="482"/>
      <c r="DL7" s="482"/>
      <c r="DM7" s="482"/>
      <c r="DN7" s="482"/>
      <c r="DO7" s="482"/>
      <c r="DP7" s="482"/>
      <c r="DQ7" s="482"/>
      <c r="DR7" s="482"/>
      <c r="DS7" s="482"/>
      <c r="DT7" s="482"/>
      <c r="DU7" s="483"/>
    </row>
    <row r="8" spans="1:125" s="12" customFormat="1" ht="12.75">
      <c r="A8" s="490">
        <v>1</v>
      </c>
      <c r="B8" s="491"/>
      <c r="C8" s="491"/>
      <c r="D8" s="491"/>
      <c r="E8" s="491"/>
      <c r="F8" s="492"/>
      <c r="G8" s="490">
        <v>2</v>
      </c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2"/>
      <c r="AC8" s="490">
        <v>3</v>
      </c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2"/>
      <c r="AQ8" s="490">
        <v>4</v>
      </c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0">
        <v>5</v>
      </c>
      <c r="BF8" s="491"/>
      <c r="BG8" s="491"/>
      <c r="BH8" s="491"/>
      <c r="BI8" s="491"/>
      <c r="BJ8" s="491"/>
      <c r="BK8" s="491"/>
      <c r="BL8" s="491"/>
      <c r="BM8" s="491"/>
      <c r="BN8" s="491"/>
      <c r="BO8" s="491"/>
      <c r="BP8" s="491"/>
      <c r="BQ8" s="491"/>
      <c r="BR8" s="492"/>
      <c r="BS8" s="490">
        <v>6</v>
      </c>
      <c r="BT8" s="491"/>
      <c r="BU8" s="491"/>
      <c r="BV8" s="491"/>
      <c r="BW8" s="491"/>
      <c r="BX8" s="491"/>
      <c r="BY8" s="491"/>
      <c r="BZ8" s="491"/>
      <c r="CA8" s="491"/>
      <c r="CB8" s="491"/>
      <c r="CC8" s="491"/>
      <c r="CD8" s="491"/>
      <c r="CE8" s="491"/>
      <c r="CF8" s="492"/>
      <c r="CG8" s="490">
        <v>7</v>
      </c>
      <c r="CH8" s="491"/>
      <c r="CI8" s="491"/>
      <c r="CJ8" s="491"/>
      <c r="CK8" s="491"/>
      <c r="CL8" s="491"/>
      <c r="CM8" s="491"/>
      <c r="CN8" s="491"/>
      <c r="CO8" s="491"/>
      <c r="CP8" s="491"/>
      <c r="CQ8" s="491"/>
      <c r="CR8" s="491"/>
      <c r="CS8" s="491"/>
      <c r="CT8" s="491"/>
      <c r="CU8" s="491"/>
      <c r="CV8" s="492"/>
      <c r="CW8" s="490">
        <v>8</v>
      </c>
      <c r="CX8" s="491"/>
      <c r="CY8" s="491"/>
      <c r="CZ8" s="491"/>
      <c r="DA8" s="491"/>
      <c r="DB8" s="491"/>
      <c r="DC8" s="491"/>
      <c r="DD8" s="491"/>
      <c r="DE8" s="491"/>
      <c r="DF8" s="491"/>
      <c r="DG8" s="491"/>
      <c r="DH8" s="491"/>
      <c r="DI8" s="492"/>
      <c r="DJ8" s="490">
        <v>9</v>
      </c>
      <c r="DK8" s="491"/>
      <c r="DL8" s="491"/>
      <c r="DM8" s="491"/>
      <c r="DN8" s="491"/>
      <c r="DO8" s="491"/>
      <c r="DP8" s="491"/>
      <c r="DQ8" s="491"/>
      <c r="DR8" s="491"/>
      <c r="DS8" s="491"/>
      <c r="DT8" s="491"/>
      <c r="DU8" s="492"/>
    </row>
    <row r="9" spans="1:125" s="47" customFormat="1" ht="26.25" customHeight="1">
      <c r="A9" s="484" t="s">
        <v>7</v>
      </c>
      <c r="B9" s="485"/>
      <c r="C9" s="485"/>
      <c r="D9" s="485"/>
      <c r="E9" s="485"/>
      <c r="F9" s="486"/>
      <c r="G9" s="436" t="s">
        <v>41</v>
      </c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8"/>
      <c r="AC9" s="487" t="s">
        <v>1</v>
      </c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9"/>
      <c r="AQ9" s="487" t="s">
        <v>1</v>
      </c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7">
        <f>BE10</f>
        <v>6331883.99998</v>
      </c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9"/>
      <c r="BS9" s="487">
        <f>BS10</f>
        <v>6331883.99998</v>
      </c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9"/>
      <c r="CG9" s="487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9"/>
      <c r="CW9" s="487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9"/>
      <c r="DJ9" s="487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9"/>
    </row>
    <row r="10" spans="1:126" s="13" customFormat="1" ht="26.25" customHeight="1">
      <c r="A10" s="424" t="s">
        <v>23</v>
      </c>
      <c r="B10" s="425"/>
      <c r="C10" s="425"/>
      <c r="D10" s="425"/>
      <c r="E10" s="425"/>
      <c r="F10" s="426"/>
      <c r="G10" s="427" t="s">
        <v>42</v>
      </c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9"/>
      <c r="AC10" s="334">
        <v>287812909.09</v>
      </c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6"/>
      <c r="AQ10" s="334">
        <v>2.2</v>
      </c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4">
        <f>AC10*AQ10/100</f>
        <v>6331883.99998</v>
      </c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6"/>
      <c r="BS10" s="334">
        <f>BE10</f>
        <v>6331883.99998</v>
      </c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6"/>
      <c r="CG10" s="334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6"/>
      <c r="CW10" s="334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6"/>
      <c r="DJ10" s="334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6"/>
      <c r="DV10" s="49"/>
    </row>
    <row r="11" spans="1:125" s="13" customFormat="1" ht="12.75" customHeight="1" hidden="1">
      <c r="A11" s="493" t="s">
        <v>45</v>
      </c>
      <c r="B11" s="494"/>
      <c r="C11" s="494"/>
      <c r="D11" s="494"/>
      <c r="E11" s="494"/>
      <c r="F11" s="495"/>
      <c r="G11" s="433" t="s">
        <v>43</v>
      </c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/>
      <c r="AC11" s="443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5"/>
      <c r="AQ11" s="443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5"/>
      <c r="BE11" s="443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5"/>
      <c r="BS11" s="443"/>
      <c r="BT11" s="444"/>
      <c r="BU11" s="444"/>
      <c r="BV11" s="444"/>
      <c r="BW11" s="444"/>
      <c r="BX11" s="444"/>
      <c r="BY11" s="444"/>
      <c r="BZ11" s="444"/>
      <c r="CA11" s="444"/>
      <c r="CB11" s="444"/>
      <c r="CC11" s="444"/>
      <c r="CD11" s="444"/>
      <c r="CE11" s="444"/>
      <c r="CF11" s="445"/>
      <c r="CG11" s="443"/>
      <c r="CH11" s="444"/>
      <c r="CI11" s="444"/>
      <c r="CJ11" s="444"/>
      <c r="CK11" s="444"/>
      <c r="CL11" s="444"/>
      <c r="CM11" s="444"/>
      <c r="CN11" s="444"/>
      <c r="CO11" s="444"/>
      <c r="CP11" s="444"/>
      <c r="CQ11" s="444"/>
      <c r="CR11" s="444"/>
      <c r="CS11" s="444"/>
      <c r="CT11" s="444"/>
      <c r="CU11" s="444"/>
      <c r="CV11" s="445"/>
      <c r="CW11" s="443"/>
      <c r="CX11" s="444"/>
      <c r="CY11" s="444"/>
      <c r="CZ11" s="444"/>
      <c r="DA11" s="444"/>
      <c r="DB11" s="444"/>
      <c r="DC11" s="444"/>
      <c r="DD11" s="444"/>
      <c r="DE11" s="444"/>
      <c r="DF11" s="444"/>
      <c r="DG11" s="444"/>
      <c r="DH11" s="444"/>
      <c r="DI11" s="445"/>
      <c r="DJ11" s="443"/>
      <c r="DK11" s="444"/>
      <c r="DL11" s="444"/>
      <c r="DM11" s="444"/>
      <c r="DN11" s="444"/>
      <c r="DO11" s="444"/>
      <c r="DP11" s="444"/>
      <c r="DQ11" s="444"/>
      <c r="DR11" s="444"/>
      <c r="DS11" s="444"/>
      <c r="DT11" s="444"/>
      <c r="DU11" s="445"/>
    </row>
    <row r="12" spans="1:125" s="13" customFormat="1" ht="12.75" hidden="1">
      <c r="A12" s="496"/>
      <c r="B12" s="497"/>
      <c r="C12" s="497"/>
      <c r="D12" s="497"/>
      <c r="E12" s="497"/>
      <c r="F12" s="498"/>
      <c r="G12" s="430" t="s">
        <v>44</v>
      </c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2"/>
      <c r="AC12" s="446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8"/>
      <c r="AQ12" s="446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8"/>
      <c r="BE12" s="446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8"/>
      <c r="BS12" s="446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8"/>
      <c r="CG12" s="446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47"/>
      <c r="CT12" s="447"/>
      <c r="CU12" s="447"/>
      <c r="CV12" s="448"/>
      <c r="CW12" s="446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448"/>
      <c r="DJ12" s="446"/>
      <c r="DK12" s="447"/>
      <c r="DL12" s="447"/>
      <c r="DM12" s="447"/>
      <c r="DN12" s="447"/>
      <c r="DO12" s="447"/>
      <c r="DP12" s="447"/>
      <c r="DQ12" s="447"/>
      <c r="DR12" s="447"/>
      <c r="DS12" s="447"/>
      <c r="DT12" s="447"/>
      <c r="DU12" s="448"/>
    </row>
    <row r="13" spans="1:125" s="13" customFormat="1" ht="26.25" customHeight="1" hidden="1">
      <c r="A13" s="424" t="s">
        <v>24</v>
      </c>
      <c r="B13" s="425"/>
      <c r="C13" s="425"/>
      <c r="D13" s="425"/>
      <c r="E13" s="425"/>
      <c r="F13" s="426"/>
      <c r="G13" s="427" t="s">
        <v>46</v>
      </c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9"/>
      <c r="AC13" s="334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6"/>
      <c r="AQ13" s="334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4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6"/>
      <c r="BS13" s="334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6"/>
      <c r="CG13" s="334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6"/>
      <c r="CW13" s="334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6"/>
      <c r="DJ13" s="334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6"/>
    </row>
    <row r="14" spans="1:125" s="13" customFormat="1" ht="12.75" hidden="1">
      <c r="A14" s="493" t="s">
        <v>101</v>
      </c>
      <c r="B14" s="494"/>
      <c r="C14" s="494"/>
      <c r="D14" s="494"/>
      <c r="E14" s="494"/>
      <c r="F14" s="495"/>
      <c r="G14" s="433" t="s">
        <v>43</v>
      </c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5"/>
      <c r="AC14" s="443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5"/>
      <c r="AQ14" s="443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445"/>
      <c r="BE14" s="443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44"/>
      <c r="BR14" s="445"/>
      <c r="BS14" s="443"/>
      <c r="BT14" s="444"/>
      <c r="BU14" s="444"/>
      <c r="BV14" s="444"/>
      <c r="BW14" s="444"/>
      <c r="BX14" s="444"/>
      <c r="BY14" s="444"/>
      <c r="BZ14" s="444"/>
      <c r="CA14" s="444"/>
      <c r="CB14" s="444"/>
      <c r="CC14" s="444"/>
      <c r="CD14" s="444"/>
      <c r="CE14" s="444"/>
      <c r="CF14" s="445"/>
      <c r="CG14" s="443"/>
      <c r="CH14" s="444"/>
      <c r="CI14" s="444"/>
      <c r="CJ14" s="444"/>
      <c r="CK14" s="444"/>
      <c r="CL14" s="444"/>
      <c r="CM14" s="444"/>
      <c r="CN14" s="444"/>
      <c r="CO14" s="444"/>
      <c r="CP14" s="444"/>
      <c r="CQ14" s="444"/>
      <c r="CR14" s="444"/>
      <c r="CS14" s="444"/>
      <c r="CT14" s="444"/>
      <c r="CU14" s="444"/>
      <c r="CV14" s="445"/>
      <c r="CW14" s="443"/>
      <c r="CX14" s="444"/>
      <c r="CY14" s="444"/>
      <c r="CZ14" s="444"/>
      <c r="DA14" s="444"/>
      <c r="DB14" s="444"/>
      <c r="DC14" s="444"/>
      <c r="DD14" s="444"/>
      <c r="DE14" s="444"/>
      <c r="DF14" s="444"/>
      <c r="DG14" s="444"/>
      <c r="DH14" s="444"/>
      <c r="DI14" s="445"/>
      <c r="DJ14" s="443"/>
      <c r="DK14" s="444"/>
      <c r="DL14" s="444"/>
      <c r="DM14" s="444"/>
      <c r="DN14" s="444"/>
      <c r="DO14" s="444"/>
      <c r="DP14" s="444"/>
      <c r="DQ14" s="444"/>
      <c r="DR14" s="444"/>
      <c r="DS14" s="444"/>
      <c r="DT14" s="444"/>
      <c r="DU14" s="445"/>
    </row>
    <row r="15" spans="1:125" s="13" customFormat="1" ht="12.75" hidden="1">
      <c r="A15" s="496"/>
      <c r="B15" s="497"/>
      <c r="C15" s="497"/>
      <c r="D15" s="497"/>
      <c r="E15" s="497"/>
      <c r="F15" s="498"/>
      <c r="G15" s="430" t="s">
        <v>44</v>
      </c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2"/>
      <c r="AC15" s="446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8"/>
      <c r="AQ15" s="446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8"/>
      <c r="BE15" s="446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8"/>
      <c r="BS15" s="446"/>
      <c r="BT15" s="447"/>
      <c r="BU15" s="447"/>
      <c r="BV15" s="447"/>
      <c r="BW15" s="447"/>
      <c r="BX15" s="447"/>
      <c r="BY15" s="447"/>
      <c r="BZ15" s="447"/>
      <c r="CA15" s="447"/>
      <c r="CB15" s="447"/>
      <c r="CC15" s="447"/>
      <c r="CD15" s="447"/>
      <c r="CE15" s="447"/>
      <c r="CF15" s="448"/>
      <c r="CG15" s="446"/>
      <c r="CH15" s="447"/>
      <c r="CI15" s="447"/>
      <c r="CJ15" s="447"/>
      <c r="CK15" s="447"/>
      <c r="CL15" s="447"/>
      <c r="CM15" s="447"/>
      <c r="CN15" s="447"/>
      <c r="CO15" s="447"/>
      <c r="CP15" s="447"/>
      <c r="CQ15" s="447"/>
      <c r="CR15" s="447"/>
      <c r="CS15" s="447"/>
      <c r="CT15" s="447"/>
      <c r="CU15" s="447"/>
      <c r="CV15" s="448"/>
      <c r="CW15" s="446"/>
      <c r="CX15" s="447"/>
      <c r="CY15" s="447"/>
      <c r="CZ15" s="447"/>
      <c r="DA15" s="447"/>
      <c r="DB15" s="447"/>
      <c r="DC15" s="447"/>
      <c r="DD15" s="447"/>
      <c r="DE15" s="447"/>
      <c r="DF15" s="447"/>
      <c r="DG15" s="447"/>
      <c r="DH15" s="447"/>
      <c r="DI15" s="448"/>
      <c r="DJ15" s="446"/>
      <c r="DK15" s="447"/>
      <c r="DL15" s="447"/>
      <c r="DM15" s="447"/>
      <c r="DN15" s="447"/>
      <c r="DO15" s="447"/>
      <c r="DP15" s="447"/>
      <c r="DQ15" s="447"/>
      <c r="DR15" s="447"/>
      <c r="DS15" s="447"/>
      <c r="DT15" s="447"/>
      <c r="DU15" s="448"/>
    </row>
    <row r="16" spans="1:125" s="13" customFormat="1" ht="16.5" customHeight="1" hidden="1">
      <c r="A16" s="424"/>
      <c r="B16" s="425"/>
      <c r="C16" s="425"/>
      <c r="D16" s="425"/>
      <c r="E16" s="425"/>
      <c r="F16" s="426"/>
      <c r="G16" s="427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9"/>
      <c r="AC16" s="334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6"/>
      <c r="AQ16" s="334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4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6"/>
      <c r="BS16" s="334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6"/>
      <c r="CG16" s="334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6"/>
      <c r="CW16" s="334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6"/>
      <c r="DJ16" s="334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6"/>
    </row>
    <row r="17" spans="1:125" s="47" customFormat="1" ht="26.25" customHeight="1">
      <c r="A17" s="484" t="s">
        <v>8</v>
      </c>
      <c r="B17" s="485"/>
      <c r="C17" s="485"/>
      <c r="D17" s="485"/>
      <c r="E17" s="485"/>
      <c r="F17" s="486"/>
      <c r="G17" s="436" t="s">
        <v>47</v>
      </c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8"/>
      <c r="AC17" s="487" t="s">
        <v>1</v>
      </c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9"/>
      <c r="AQ17" s="487" t="s">
        <v>1</v>
      </c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7">
        <f>BE19+BE20+BE21</f>
        <v>1042941.0022499999</v>
      </c>
      <c r="BF17" s="488"/>
      <c r="BG17" s="488"/>
      <c r="BH17" s="488"/>
      <c r="BI17" s="488"/>
      <c r="BJ17" s="488"/>
      <c r="BK17" s="488"/>
      <c r="BL17" s="488"/>
      <c r="BM17" s="488"/>
      <c r="BN17" s="488"/>
      <c r="BO17" s="488"/>
      <c r="BP17" s="488"/>
      <c r="BQ17" s="488"/>
      <c r="BR17" s="489"/>
      <c r="BS17" s="487">
        <f>BE17</f>
        <v>1042941.0022499999</v>
      </c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9"/>
      <c r="CG17" s="487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8"/>
      <c r="CS17" s="488"/>
      <c r="CT17" s="488"/>
      <c r="CU17" s="488"/>
      <c r="CV17" s="489"/>
      <c r="CW17" s="487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8"/>
      <c r="DI17" s="489"/>
      <c r="DJ17" s="487"/>
      <c r="DK17" s="488"/>
      <c r="DL17" s="488"/>
      <c r="DM17" s="488"/>
      <c r="DN17" s="488"/>
      <c r="DO17" s="488"/>
      <c r="DP17" s="488"/>
      <c r="DQ17" s="488"/>
      <c r="DR17" s="488"/>
      <c r="DS17" s="488"/>
      <c r="DT17" s="488"/>
      <c r="DU17" s="489"/>
    </row>
    <row r="18" spans="1:125" s="13" customFormat="1" ht="12.75" customHeight="1">
      <c r="A18" s="424" t="s">
        <v>26</v>
      </c>
      <c r="B18" s="425"/>
      <c r="C18" s="425"/>
      <c r="D18" s="425"/>
      <c r="E18" s="425"/>
      <c r="F18" s="426"/>
      <c r="G18" s="427" t="s">
        <v>48</v>
      </c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9"/>
      <c r="AC18" s="334" t="s">
        <v>1</v>
      </c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6"/>
      <c r="AQ18" s="334" t="s">
        <v>1</v>
      </c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4" t="s">
        <v>1</v>
      </c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6"/>
      <c r="BS18" s="334" t="s">
        <v>1</v>
      </c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6"/>
      <c r="CG18" s="334" t="s">
        <v>1</v>
      </c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6"/>
      <c r="CW18" s="334" t="s">
        <v>1</v>
      </c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6"/>
      <c r="DJ18" s="334" t="s">
        <v>1</v>
      </c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6"/>
    </row>
    <row r="19" spans="1:125" s="13" customFormat="1" ht="52.5" customHeight="1">
      <c r="A19" s="424"/>
      <c r="B19" s="425"/>
      <c r="C19" s="425"/>
      <c r="D19" s="425"/>
      <c r="E19" s="425"/>
      <c r="F19" s="426"/>
      <c r="G19" s="427" t="s">
        <v>198</v>
      </c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9"/>
      <c r="AC19" s="334">
        <v>32380878.32</v>
      </c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6"/>
      <c r="AQ19" s="334">
        <v>1.5</v>
      </c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4">
        <f>AC19*AQ19/100</f>
        <v>485713.17480000004</v>
      </c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6"/>
      <c r="BS19" s="334">
        <f>BE19</f>
        <v>485713.17480000004</v>
      </c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6"/>
      <c r="CG19" s="334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6"/>
      <c r="CW19" s="334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6"/>
      <c r="DJ19" s="334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6"/>
    </row>
    <row r="20" spans="1:125" s="13" customFormat="1" ht="70.5" customHeight="1">
      <c r="A20" s="424"/>
      <c r="B20" s="425"/>
      <c r="C20" s="425"/>
      <c r="D20" s="425"/>
      <c r="E20" s="425"/>
      <c r="F20" s="426"/>
      <c r="G20" s="427" t="s">
        <v>199</v>
      </c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9"/>
      <c r="AC20" s="334">
        <v>19643863.33</v>
      </c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6"/>
      <c r="AQ20" s="334">
        <v>1.5</v>
      </c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4">
        <f>AC20*AQ20/100</f>
        <v>294657.94995</v>
      </c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6"/>
      <c r="BS20" s="334">
        <f>BE20</f>
        <v>294657.94995</v>
      </c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6"/>
      <c r="CG20" s="334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6"/>
      <c r="CW20" s="334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6"/>
      <c r="DJ20" s="334"/>
      <c r="DK20" s="335"/>
      <c r="DL20" s="335"/>
      <c r="DM20" s="335"/>
      <c r="DN20" s="335"/>
      <c r="DO20" s="335"/>
      <c r="DP20" s="335"/>
      <c r="DQ20" s="335"/>
      <c r="DR20" s="335"/>
      <c r="DS20" s="335"/>
      <c r="DT20" s="335"/>
      <c r="DU20" s="336"/>
    </row>
    <row r="21" spans="1:125" s="13" customFormat="1" ht="52.5" customHeight="1">
      <c r="A21" s="424"/>
      <c r="B21" s="425"/>
      <c r="C21" s="425"/>
      <c r="D21" s="425"/>
      <c r="E21" s="425"/>
      <c r="F21" s="426"/>
      <c r="G21" s="427" t="s">
        <v>200</v>
      </c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9"/>
      <c r="AC21" s="334">
        <v>17504658.5</v>
      </c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6"/>
      <c r="AQ21" s="334">
        <v>1.5</v>
      </c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4">
        <f>AC21*AQ21/100</f>
        <v>262569.8775</v>
      </c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6"/>
      <c r="BS21" s="334">
        <f>BE21</f>
        <v>262569.8775</v>
      </c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6"/>
      <c r="CG21" s="334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6"/>
      <c r="CW21" s="334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6"/>
      <c r="DJ21" s="334"/>
      <c r="DK21" s="335"/>
      <c r="DL21" s="335"/>
      <c r="DM21" s="335"/>
      <c r="DN21" s="335"/>
      <c r="DO21" s="335"/>
      <c r="DP21" s="335"/>
      <c r="DQ21" s="335"/>
      <c r="DR21" s="335"/>
      <c r="DS21" s="335"/>
      <c r="DT21" s="335"/>
      <c r="DU21" s="336"/>
    </row>
    <row r="22" spans="1:125" s="47" customFormat="1" ht="16.5" customHeight="1">
      <c r="A22" s="452" t="s">
        <v>18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1"/>
      <c r="BE22" s="487">
        <f>BE9+BE17</f>
        <v>7374825.00223</v>
      </c>
      <c r="BF22" s="500"/>
      <c r="BG22" s="500"/>
      <c r="BH22" s="500"/>
      <c r="BI22" s="500"/>
      <c r="BJ22" s="500"/>
      <c r="BK22" s="500"/>
      <c r="BL22" s="500"/>
      <c r="BM22" s="500"/>
      <c r="BN22" s="500"/>
      <c r="BO22" s="500"/>
      <c r="BP22" s="500"/>
      <c r="BQ22" s="500"/>
      <c r="BR22" s="501"/>
      <c r="BS22" s="487">
        <f>BS9+BS19+BS20+BS21</f>
        <v>7374825.002230001</v>
      </c>
      <c r="BT22" s="500"/>
      <c r="BU22" s="500"/>
      <c r="BV22" s="500"/>
      <c r="BW22" s="500"/>
      <c r="BX22" s="500"/>
      <c r="BY22" s="500"/>
      <c r="BZ22" s="500"/>
      <c r="CA22" s="500"/>
      <c r="CB22" s="500"/>
      <c r="CC22" s="500"/>
      <c r="CD22" s="500"/>
      <c r="CE22" s="500"/>
      <c r="CF22" s="501"/>
      <c r="CG22" s="499"/>
      <c r="CH22" s="500"/>
      <c r="CI22" s="500"/>
      <c r="CJ22" s="500"/>
      <c r="CK22" s="500"/>
      <c r="CL22" s="500"/>
      <c r="CM22" s="500"/>
      <c r="CN22" s="500"/>
      <c r="CO22" s="500"/>
      <c r="CP22" s="500"/>
      <c r="CQ22" s="500"/>
      <c r="CR22" s="500"/>
      <c r="CS22" s="500"/>
      <c r="CT22" s="500"/>
      <c r="CU22" s="500"/>
      <c r="CV22" s="501"/>
      <c r="CW22" s="487">
        <f>CW9</f>
        <v>0</v>
      </c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0"/>
      <c r="DI22" s="501"/>
      <c r="DJ22" s="499"/>
      <c r="DK22" s="500"/>
      <c r="DL22" s="500"/>
      <c r="DM22" s="500"/>
      <c r="DN22" s="500"/>
      <c r="DO22" s="500"/>
      <c r="DP22" s="500"/>
      <c r="DQ22" s="500"/>
      <c r="DR22" s="500"/>
      <c r="DS22" s="500"/>
      <c r="DT22" s="500"/>
      <c r="DU22" s="501"/>
    </row>
    <row r="23" spans="1:125" s="13" customFormat="1" ht="28.5" customHeight="1" hidden="1">
      <c r="A23" s="441" t="s">
        <v>168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2"/>
      <c r="BF23" s="442"/>
      <c r="BG23" s="442"/>
      <c r="BH23" s="442"/>
      <c r="BI23" s="442"/>
      <c r="BJ23" s="442"/>
      <c r="BK23" s="442"/>
      <c r="BL23" s="442"/>
      <c r="BM23" s="442"/>
      <c r="BN23" s="442"/>
      <c r="BO23" s="442"/>
      <c r="BP23" s="442"/>
      <c r="BQ23" s="442"/>
      <c r="BR23" s="442"/>
      <c r="BS23" s="442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2"/>
      <c r="DA23" s="442"/>
      <c r="DB23" s="442"/>
      <c r="DC23" s="442"/>
      <c r="DD23" s="442"/>
      <c r="DE23" s="442"/>
      <c r="DF23" s="442"/>
      <c r="DG23" s="442"/>
      <c r="DH23" s="442"/>
      <c r="DI23" s="442"/>
      <c r="DJ23" s="442"/>
      <c r="DK23" s="442"/>
      <c r="DL23" s="442"/>
      <c r="DM23" s="442"/>
      <c r="DN23" s="442"/>
      <c r="DO23" s="442"/>
      <c r="DP23" s="442"/>
      <c r="DQ23" s="442"/>
      <c r="DR23" s="442"/>
      <c r="DS23" s="442"/>
      <c r="DT23" s="442"/>
      <c r="DU23" s="442"/>
    </row>
    <row r="24" spans="1:125" ht="15" hidden="1">
      <c r="A24" s="439"/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</row>
    <row r="25" ht="19.5" customHeight="1" hidden="1">
      <c r="A25" s="10" t="s">
        <v>49</v>
      </c>
    </row>
    <row r="26" ht="12.75" customHeight="1" hidden="1"/>
    <row r="27" spans="1:125" s="11" customFormat="1" ht="19.5" customHeight="1" hidden="1">
      <c r="A27" s="462" t="s">
        <v>3</v>
      </c>
      <c r="B27" s="474"/>
      <c r="C27" s="474"/>
      <c r="D27" s="474"/>
      <c r="E27" s="474"/>
      <c r="F27" s="475"/>
      <c r="G27" s="462" t="s">
        <v>22</v>
      </c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5"/>
      <c r="AC27" s="462" t="s">
        <v>38</v>
      </c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5"/>
      <c r="AQ27" s="462" t="s">
        <v>39</v>
      </c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474"/>
      <c r="BE27" s="462" t="s">
        <v>58</v>
      </c>
      <c r="BF27" s="474"/>
      <c r="BG27" s="474"/>
      <c r="BH27" s="474"/>
      <c r="BI27" s="474"/>
      <c r="BJ27" s="474"/>
      <c r="BK27" s="474"/>
      <c r="BL27" s="474"/>
      <c r="BM27" s="474"/>
      <c r="BN27" s="474"/>
      <c r="BO27" s="474"/>
      <c r="BP27" s="474"/>
      <c r="BQ27" s="474"/>
      <c r="BR27" s="475"/>
      <c r="BS27" s="453" t="s">
        <v>0</v>
      </c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87"/>
      <c r="DG27" s="287"/>
      <c r="DH27" s="287"/>
      <c r="DI27" s="287"/>
      <c r="DJ27" s="287"/>
      <c r="DK27" s="287"/>
      <c r="DL27" s="287"/>
      <c r="DM27" s="287"/>
      <c r="DN27" s="287"/>
      <c r="DO27" s="287"/>
      <c r="DP27" s="287"/>
      <c r="DQ27" s="287"/>
      <c r="DR27" s="287"/>
      <c r="DS27" s="287"/>
      <c r="DT27" s="287"/>
      <c r="DU27" s="294"/>
    </row>
    <row r="28" spans="1:125" s="11" customFormat="1" ht="67.5" customHeight="1" hidden="1">
      <c r="A28" s="476"/>
      <c r="B28" s="477"/>
      <c r="C28" s="477"/>
      <c r="D28" s="477"/>
      <c r="E28" s="477"/>
      <c r="F28" s="478"/>
      <c r="G28" s="476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8"/>
      <c r="AC28" s="476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8"/>
      <c r="AQ28" s="476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6"/>
      <c r="BF28" s="477"/>
      <c r="BG28" s="477"/>
      <c r="BH28" s="477"/>
      <c r="BI28" s="477"/>
      <c r="BJ28" s="477"/>
      <c r="BK28" s="477"/>
      <c r="BL28" s="477"/>
      <c r="BM28" s="477"/>
      <c r="BN28" s="477"/>
      <c r="BO28" s="477"/>
      <c r="BP28" s="477"/>
      <c r="BQ28" s="477"/>
      <c r="BR28" s="478"/>
      <c r="BS28" s="462" t="s">
        <v>120</v>
      </c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80"/>
      <c r="CG28" s="462" t="s">
        <v>122</v>
      </c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80"/>
      <c r="CW28" s="479" t="s">
        <v>19</v>
      </c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480"/>
      <c r="DJ28" s="480"/>
      <c r="DK28" s="480"/>
      <c r="DL28" s="480"/>
      <c r="DM28" s="480"/>
      <c r="DN28" s="480"/>
      <c r="DO28" s="480"/>
      <c r="DP28" s="480"/>
      <c r="DQ28" s="480"/>
      <c r="DR28" s="480"/>
      <c r="DS28" s="480"/>
      <c r="DT28" s="480"/>
      <c r="DU28" s="481"/>
    </row>
    <row r="29" spans="1:125" s="11" customFormat="1" ht="28.5" customHeight="1" hidden="1">
      <c r="A29" s="479"/>
      <c r="B29" s="480"/>
      <c r="C29" s="480"/>
      <c r="D29" s="480"/>
      <c r="E29" s="480"/>
      <c r="F29" s="481"/>
      <c r="G29" s="479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1"/>
      <c r="AC29" s="479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1"/>
      <c r="AQ29" s="479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79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0"/>
      <c r="BR29" s="481"/>
      <c r="BS29" s="281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3"/>
      <c r="CG29" s="281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3"/>
      <c r="CW29" s="453" t="s">
        <v>2</v>
      </c>
      <c r="CX29" s="482"/>
      <c r="CY29" s="482"/>
      <c r="CZ29" s="482"/>
      <c r="DA29" s="482"/>
      <c r="DB29" s="482"/>
      <c r="DC29" s="482"/>
      <c r="DD29" s="482"/>
      <c r="DE29" s="482"/>
      <c r="DF29" s="482"/>
      <c r="DG29" s="482"/>
      <c r="DH29" s="482"/>
      <c r="DI29" s="483"/>
      <c r="DJ29" s="453" t="s">
        <v>34</v>
      </c>
      <c r="DK29" s="482"/>
      <c r="DL29" s="482"/>
      <c r="DM29" s="482"/>
      <c r="DN29" s="482"/>
      <c r="DO29" s="482"/>
      <c r="DP29" s="482"/>
      <c r="DQ29" s="482"/>
      <c r="DR29" s="482"/>
      <c r="DS29" s="482"/>
      <c r="DT29" s="482"/>
      <c r="DU29" s="483"/>
    </row>
    <row r="30" spans="1:125" s="12" customFormat="1" ht="12.75" customHeight="1" hidden="1">
      <c r="A30" s="490">
        <v>1</v>
      </c>
      <c r="B30" s="491"/>
      <c r="C30" s="491"/>
      <c r="D30" s="491"/>
      <c r="E30" s="491"/>
      <c r="F30" s="492"/>
      <c r="G30" s="490">
        <v>2</v>
      </c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2"/>
      <c r="AC30" s="490">
        <v>3</v>
      </c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2"/>
      <c r="AQ30" s="490">
        <v>4</v>
      </c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491"/>
      <c r="BE30" s="490">
        <v>5</v>
      </c>
      <c r="BF30" s="491"/>
      <c r="BG30" s="491"/>
      <c r="BH30" s="491"/>
      <c r="BI30" s="491"/>
      <c r="BJ30" s="491"/>
      <c r="BK30" s="491"/>
      <c r="BL30" s="491"/>
      <c r="BM30" s="491"/>
      <c r="BN30" s="491"/>
      <c r="BO30" s="491"/>
      <c r="BP30" s="491"/>
      <c r="BQ30" s="491"/>
      <c r="BR30" s="492"/>
      <c r="BS30" s="490">
        <v>6</v>
      </c>
      <c r="BT30" s="491"/>
      <c r="BU30" s="491"/>
      <c r="BV30" s="491"/>
      <c r="BW30" s="491"/>
      <c r="BX30" s="491"/>
      <c r="BY30" s="491"/>
      <c r="BZ30" s="491"/>
      <c r="CA30" s="491"/>
      <c r="CB30" s="491"/>
      <c r="CC30" s="491"/>
      <c r="CD30" s="491"/>
      <c r="CE30" s="491"/>
      <c r="CF30" s="492"/>
      <c r="CG30" s="490">
        <v>7</v>
      </c>
      <c r="CH30" s="491"/>
      <c r="CI30" s="491"/>
      <c r="CJ30" s="491"/>
      <c r="CK30" s="491"/>
      <c r="CL30" s="491"/>
      <c r="CM30" s="491"/>
      <c r="CN30" s="491"/>
      <c r="CO30" s="491"/>
      <c r="CP30" s="491"/>
      <c r="CQ30" s="491"/>
      <c r="CR30" s="491"/>
      <c r="CS30" s="491"/>
      <c r="CT30" s="491"/>
      <c r="CU30" s="491"/>
      <c r="CV30" s="492"/>
      <c r="CW30" s="490">
        <v>8</v>
      </c>
      <c r="CX30" s="491"/>
      <c r="CY30" s="491"/>
      <c r="CZ30" s="491"/>
      <c r="DA30" s="491"/>
      <c r="DB30" s="491"/>
      <c r="DC30" s="491"/>
      <c r="DD30" s="491"/>
      <c r="DE30" s="491"/>
      <c r="DF30" s="491"/>
      <c r="DG30" s="491"/>
      <c r="DH30" s="491"/>
      <c r="DI30" s="492"/>
      <c r="DJ30" s="490">
        <v>9</v>
      </c>
      <c r="DK30" s="491"/>
      <c r="DL30" s="491"/>
      <c r="DM30" s="491"/>
      <c r="DN30" s="491"/>
      <c r="DO30" s="491"/>
      <c r="DP30" s="491"/>
      <c r="DQ30" s="491"/>
      <c r="DR30" s="491"/>
      <c r="DS30" s="491"/>
      <c r="DT30" s="491"/>
      <c r="DU30" s="492"/>
    </row>
    <row r="31" spans="1:125" s="13" customFormat="1" ht="63" customHeight="1" hidden="1">
      <c r="A31" s="337" t="s">
        <v>7</v>
      </c>
      <c r="B31" s="338"/>
      <c r="C31" s="338"/>
      <c r="D31" s="338"/>
      <c r="E31" s="338"/>
      <c r="F31" s="339"/>
      <c r="G31" s="340" t="s">
        <v>220</v>
      </c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2"/>
      <c r="AC31" s="343" t="s">
        <v>1</v>
      </c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5"/>
      <c r="AQ31" s="343" t="s">
        <v>1</v>
      </c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34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6"/>
      <c r="BS31" s="334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6"/>
      <c r="CG31" s="334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6"/>
      <c r="CW31" s="334"/>
      <c r="CX31" s="335"/>
      <c r="CY31" s="335"/>
      <c r="CZ31" s="335"/>
      <c r="DA31" s="335"/>
      <c r="DB31" s="335"/>
      <c r="DC31" s="335"/>
      <c r="DD31" s="335"/>
      <c r="DE31" s="335"/>
      <c r="DF31" s="335"/>
      <c r="DG31" s="335"/>
      <c r="DH31" s="335"/>
      <c r="DI31" s="336"/>
      <c r="DJ31" s="334"/>
      <c r="DK31" s="335"/>
      <c r="DL31" s="335"/>
      <c r="DM31" s="335"/>
      <c r="DN31" s="335"/>
      <c r="DO31" s="335"/>
      <c r="DP31" s="335"/>
      <c r="DQ31" s="335"/>
      <c r="DR31" s="335"/>
      <c r="DS31" s="335"/>
      <c r="DT31" s="335"/>
      <c r="DU31" s="336"/>
    </row>
    <row r="32" spans="1:125" s="13" customFormat="1" ht="26.25" customHeight="1" hidden="1">
      <c r="A32" s="337" t="s">
        <v>23</v>
      </c>
      <c r="B32" s="338"/>
      <c r="C32" s="338"/>
      <c r="D32" s="338"/>
      <c r="E32" s="338"/>
      <c r="F32" s="339"/>
      <c r="G32" s="340" t="s">
        <v>50</v>
      </c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2"/>
      <c r="AC32" s="343" t="s">
        <v>1</v>
      </c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5"/>
      <c r="AQ32" s="343" t="s">
        <v>1</v>
      </c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34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6"/>
      <c r="BS32" s="334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6"/>
      <c r="CG32" s="334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6"/>
      <c r="CW32" s="334"/>
      <c r="CX32" s="335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6"/>
      <c r="DJ32" s="334" t="s">
        <v>1</v>
      </c>
      <c r="DK32" s="335"/>
      <c r="DL32" s="335"/>
      <c r="DM32" s="335"/>
      <c r="DN32" s="335"/>
      <c r="DO32" s="335"/>
      <c r="DP32" s="335"/>
      <c r="DQ32" s="335"/>
      <c r="DR32" s="335"/>
      <c r="DS32" s="335"/>
      <c r="DT32" s="335"/>
      <c r="DU32" s="336"/>
    </row>
    <row r="33" spans="1:125" s="13" customFormat="1" ht="16.5" customHeight="1" hidden="1">
      <c r="A33" s="337"/>
      <c r="B33" s="338"/>
      <c r="C33" s="338"/>
      <c r="D33" s="338"/>
      <c r="E33" s="338"/>
      <c r="F33" s="339"/>
      <c r="G33" s="340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2"/>
      <c r="AC33" s="343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5"/>
      <c r="AQ33" s="343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34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6"/>
      <c r="BS33" s="334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6"/>
      <c r="CG33" s="334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6"/>
      <c r="CW33" s="334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6"/>
      <c r="DJ33" s="334"/>
      <c r="DK33" s="335"/>
      <c r="DL33" s="335"/>
      <c r="DM33" s="335"/>
      <c r="DN33" s="335"/>
      <c r="DO33" s="335"/>
      <c r="DP33" s="335"/>
      <c r="DQ33" s="335"/>
      <c r="DR33" s="335"/>
      <c r="DS33" s="335"/>
      <c r="DT33" s="335"/>
      <c r="DU33" s="336"/>
    </row>
    <row r="34" spans="1:125" s="13" customFormat="1" ht="16.5" customHeight="1" hidden="1">
      <c r="A34" s="337" t="s">
        <v>8</v>
      </c>
      <c r="B34" s="338"/>
      <c r="C34" s="338"/>
      <c r="D34" s="338"/>
      <c r="E34" s="338"/>
      <c r="F34" s="339"/>
      <c r="G34" s="340" t="s">
        <v>51</v>
      </c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2"/>
      <c r="AC34" s="343" t="s">
        <v>1</v>
      </c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5"/>
      <c r="AQ34" s="343" t="s">
        <v>1</v>
      </c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34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6"/>
      <c r="BS34" s="334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6"/>
      <c r="CG34" s="334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6"/>
      <c r="CW34" s="334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6"/>
      <c r="DJ34" s="334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6"/>
    </row>
    <row r="35" spans="1:125" s="13" customFormat="1" ht="16.5" customHeight="1" hidden="1">
      <c r="A35" s="337" t="s">
        <v>26</v>
      </c>
      <c r="B35" s="338"/>
      <c r="C35" s="338"/>
      <c r="D35" s="338"/>
      <c r="E35" s="338"/>
      <c r="F35" s="339"/>
      <c r="G35" s="340" t="s">
        <v>52</v>
      </c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2"/>
      <c r="AC35" s="343" t="s">
        <v>1</v>
      </c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5"/>
      <c r="AQ35" s="343" t="s">
        <v>1</v>
      </c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34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6"/>
      <c r="BS35" s="334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6"/>
      <c r="CG35" s="334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5"/>
      <c r="CT35" s="335"/>
      <c r="CU35" s="335"/>
      <c r="CV35" s="336"/>
      <c r="CW35" s="334"/>
      <c r="CX35" s="335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6"/>
      <c r="DJ35" s="334" t="s">
        <v>1</v>
      </c>
      <c r="DK35" s="335"/>
      <c r="DL35" s="335"/>
      <c r="DM35" s="335"/>
      <c r="DN35" s="335"/>
      <c r="DO35" s="335"/>
      <c r="DP35" s="335"/>
      <c r="DQ35" s="335"/>
      <c r="DR35" s="335"/>
      <c r="DS35" s="335"/>
      <c r="DT35" s="335"/>
      <c r="DU35" s="336"/>
    </row>
    <row r="36" spans="1:125" s="13" customFormat="1" ht="16.5" customHeight="1" hidden="1">
      <c r="A36" s="337"/>
      <c r="B36" s="338"/>
      <c r="C36" s="338"/>
      <c r="D36" s="338"/>
      <c r="E36" s="338"/>
      <c r="F36" s="339"/>
      <c r="G36" s="340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2"/>
      <c r="AC36" s="343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5"/>
      <c r="AQ36" s="343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34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6"/>
      <c r="BS36" s="334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6"/>
      <c r="CG36" s="334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5"/>
      <c r="CS36" s="335"/>
      <c r="CT36" s="335"/>
      <c r="CU36" s="335"/>
      <c r="CV36" s="336"/>
      <c r="CW36" s="334"/>
      <c r="CX36" s="335"/>
      <c r="CY36" s="335"/>
      <c r="CZ36" s="335"/>
      <c r="DA36" s="335"/>
      <c r="DB36" s="335"/>
      <c r="DC36" s="335"/>
      <c r="DD36" s="335"/>
      <c r="DE36" s="335"/>
      <c r="DF36" s="335"/>
      <c r="DG36" s="335"/>
      <c r="DH36" s="335"/>
      <c r="DI36" s="336"/>
      <c r="DJ36" s="334"/>
      <c r="DK36" s="335"/>
      <c r="DL36" s="335"/>
      <c r="DM36" s="335"/>
      <c r="DN36" s="335"/>
      <c r="DO36" s="335"/>
      <c r="DP36" s="335"/>
      <c r="DQ36" s="335"/>
      <c r="DR36" s="335"/>
      <c r="DS36" s="335"/>
      <c r="DT36" s="335"/>
      <c r="DU36" s="336"/>
    </row>
    <row r="37" spans="1:125" s="13" customFormat="1" ht="16.5" customHeight="1" hidden="1">
      <c r="A37" s="337"/>
      <c r="B37" s="338"/>
      <c r="C37" s="338"/>
      <c r="D37" s="338"/>
      <c r="E37" s="338"/>
      <c r="F37" s="339"/>
      <c r="G37" s="340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2"/>
      <c r="AC37" s="343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5"/>
      <c r="AQ37" s="343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34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6"/>
      <c r="BS37" s="334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6"/>
      <c r="CG37" s="334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6"/>
      <c r="CW37" s="334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6"/>
      <c r="DJ37" s="334"/>
      <c r="DK37" s="335"/>
      <c r="DL37" s="335"/>
      <c r="DM37" s="335"/>
      <c r="DN37" s="335"/>
      <c r="DO37" s="335"/>
      <c r="DP37" s="335"/>
      <c r="DQ37" s="335"/>
      <c r="DR37" s="335"/>
      <c r="DS37" s="335"/>
      <c r="DT37" s="335"/>
      <c r="DU37" s="336"/>
    </row>
    <row r="38" spans="1:125" s="47" customFormat="1" ht="16.5" customHeight="1" hidden="1">
      <c r="A38" s="449" t="s">
        <v>18</v>
      </c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3"/>
      <c r="BE38" s="487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8"/>
      <c r="BR38" s="489"/>
      <c r="BS38" s="487"/>
      <c r="BT38" s="488"/>
      <c r="BU38" s="488"/>
      <c r="BV38" s="488"/>
      <c r="BW38" s="488"/>
      <c r="BX38" s="488"/>
      <c r="BY38" s="488"/>
      <c r="BZ38" s="488"/>
      <c r="CA38" s="488"/>
      <c r="CB38" s="488"/>
      <c r="CC38" s="488"/>
      <c r="CD38" s="488"/>
      <c r="CE38" s="488"/>
      <c r="CF38" s="489"/>
      <c r="CG38" s="487"/>
      <c r="CH38" s="488"/>
      <c r="CI38" s="488"/>
      <c r="CJ38" s="488"/>
      <c r="CK38" s="488"/>
      <c r="CL38" s="488"/>
      <c r="CM38" s="488"/>
      <c r="CN38" s="488"/>
      <c r="CO38" s="488"/>
      <c r="CP38" s="488"/>
      <c r="CQ38" s="488"/>
      <c r="CR38" s="488"/>
      <c r="CS38" s="488"/>
      <c r="CT38" s="488"/>
      <c r="CU38" s="488"/>
      <c r="CV38" s="489"/>
      <c r="CW38" s="487"/>
      <c r="CX38" s="488"/>
      <c r="CY38" s="488"/>
      <c r="CZ38" s="488"/>
      <c r="DA38" s="488"/>
      <c r="DB38" s="488"/>
      <c r="DC38" s="488"/>
      <c r="DD38" s="488"/>
      <c r="DE38" s="488"/>
      <c r="DF38" s="488"/>
      <c r="DG38" s="488"/>
      <c r="DH38" s="488"/>
      <c r="DI38" s="489"/>
      <c r="DJ38" s="487"/>
      <c r="DK38" s="488"/>
      <c r="DL38" s="488"/>
      <c r="DM38" s="488"/>
      <c r="DN38" s="488"/>
      <c r="DO38" s="488"/>
      <c r="DP38" s="488"/>
      <c r="DQ38" s="488"/>
      <c r="DR38" s="488"/>
      <c r="DS38" s="488"/>
      <c r="DT38" s="488"/>
      <c r="DU38" s="489"/>
    </row>
    <row r="39" spans="1:125" s="13" customFormat="1" ht="16.5" customHeight="1" hidden="1">
      <c r="A39" s="456" t="s">
        <v>169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7"/>
      <c r="BR39" s="457"/>
      <c r="BS39" s="457"/>
      <c r="BT39" s="457"/>
      <c r="BU39" s="457"/>
      <c r="BV39" s="457"/>
      <c r="BW39" s="457"/>
      <c r="BX39" s="457"/>
      <c r="BY39" s="457"/>
      <c r="BZ39" s="457"/>
      <c r="CA39" s="457"/>
      <c r="CB39" s="457"/>
      <c r="CC39" s="457"/>
      <c r="CD39" s="457"/>
      <c r="CE39" s="457"/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457"/>
      <c r="CS39" s="457"/>
      <c r="CT39" s="457"/>
      <c r="CU39" s="457"/>
      <c r="CV39" s="457"/>
      <c r="CW39" s="457"/>
      <c r="CX39" s="457"/>
      <c r="CY39" s="457"/>
      <c r="CZ39" s="457"/>
      <c r="DA39" s="457"/>
      <c r="DB39" s="457"/>
      <c r="DC39" s="457"/>
      <c r="DD39" s="457"/>
      <c r="DE39" s="457"/>
      <c r="DF39" s="457"/>
      <c r="DG39" s="457"/>
      <c r="DH39" s="457"/>
      <c r="DI39" s="457"/>
      <c r="DJ39" s="457"/>
      <c r="DK39" s="457"/>
      <c r="DL39" s="457"/>
      <c r="DM39" s="457"/>
      <c r="DN39" s="457"/>
      <c r="DO39" s="457"/>
      <c r="DP39" s="457"/>
      <c r="DQ39" s="457"/>
      <c r="DR39" s="457"/>
      <c r="DS39" s="457"/>
      <c r="DT39" s="457"/>
      <c r="DU39" s="457"/>
    </row>
    <row r="40" ht="15" hidden="1"/>
    <row r="41" ht="15" hidden="1">
      <c r="A41" s="10" t="s">
        <v>53</v>
      </c>
    </row>
    <row r="42" ht="12.75" customHeight="1" hidden="1"/>
    <row r="43" spans="1:125" s="11" customFormat="1" ht="18.75" customHeight="1" hidden="1">
      <c r="A43" s="462" t="s">
        <v>3</v>
      </c>
      <c r="B43" s="474"/>
      <c r="C43" s="474"/>
      <c r="D43" s="474"/>
      <c r="E43" s="474"/>
      <c r="F43" s="475"/>
      <c r="G43" s="462" t="s">
        <v>54</v>
      </c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5"/>
      <c r="AC43" s="462" t="s">
        <v>154</v>
      </c>
      <c r="AD43" s="279"/>
      <c r="AE43" s="279"/>
      <c r="AF43" s="279"/>
      <c r="AG43" s="279"/>
      <c r="AH43" s="279"/>
      <c r="AI43" s="279"/>
      <c r="AJ43" s="279"/>
      <c r="AK43" s="279"/>
      <c r="AL43" s="462" t="s">
        <v>55</v>
      </c>
      <c r="AM43" s="279"/>
      <c r="AN43" s="279"/>
      <c r="AO43" s="279"/>
      <c r="AP43" s="279"/>
      <c r="AQ43" s="279"/>
      <c r="AR43" s="279"/>
      <c r="AS43" s="279"/>
      <c r="AT43" s="279"/>
      <c r="AU43" s="280"/>
      <c r="AV43" s="467" t="s">
        <v>170</v>
      </c>
      <c r="AW43" s="468"/>
      <c r="AX43" s="468"/>
      <c r="AY43" s="468"/>
      <c r="AZ43" s="468"/>
      <c r="BA43" s="468"/>
      <c r="BB43" s="468"/>
      <c r="BC43" s="468"/>
      <c r="BD43" s="469"/>
      <c r="BE43" s="462" t="s">
        <v>171</v>
      </c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5"/>
      <c r="BS43" s="453" t="s">
        <v>0</v>
      </c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7"/>
      <c r="DQ43" s="287"/>
      <c r="DR43" s="287"/>
      <c r="DS43" s="287"/>
      <c r="DT43" s="287"/>
      <c r="DU43" s="294"/>
    </row>
    <row r="44" spans="1:125" s="11" customFormat="1" ht="67.5" customHeight="1" hidden="1">
      <c r="A44" s="476"/>
      <c r="B44" s="477"/>
      <c r="C44" s="477"/>
      <c r="D44" s="477"/>
      <c r="E44" s="477"/>
      <c r="F44" s="478"/>
      <c r="G44" s="476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8"/>
      <c r="AC44" s="463"/>
      <c r="AD44" s="464"/>
      <c r="AE44" s="464"/>
      <c r="AF44" s="464"/>
      <c r="AG44" s="464"/>
      <c r="AH44" s="464"/>
      <c r="AI44" s="464"/>
      <c r="AJ44" s="464"/>
      <c r="AK44" s="464"/>
      <c r="AL44" s="463"/>
      <c r="AM44" s="465"/>
      <c r="AN44" s="465"/>
      <c r="AO44" s="465"/>
      <c r="AP44" s="465"/>
      <c r="AQ44" s="465"/>
      <c r="AR44" s="465"/>
      <c r="AS44" s="465"/>
      <c r="AT44" s="465"/>
      <c r="AU44" s="466"/>
      <c r="AV44" s="470"/>
      <c r="AW44" s="470"/>
      <c r="AX44" s="470"/>
      <c r="AY44" s="470"/>
      <c r="AZ44" s="470"/>
      <c r="BA44" s="470"/>
      <c r="BB44" s="470"/>
      <c r="BC44" s="470"/>
      <c r="BD44" s="471"/>
      <c r="BE44" s="476"/>
      <c r="BF44" s="477"/>
      <c r="BG44" s="477"/>
      <c r="BH44" s="477"/>
      <c r="BI44" s="477"/>
      <c r="BJ44" s="477"/>
      <c r="BK44" s="477"/>
      <c r="BL44" s="477"/>
      <c r="BM44" s="477"/>
      <c r="BN44" s="477"/>
      <c r="BO44" s="477"/>
      <c r="BP44" s="477"/>
      <c r="BQ44" s="477"/>
      <c r="BR44" s="478"/>
      <c r="BS44" s="462" t="s">
        <v>120</v>
      </c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80"/>
      <c r="CG44" s="462" t="s">
        <v>122</v>
      </c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80"/>
      <c r="CW44" s="479" t="s">
        <v>19</v>
      </c>
      <c r="CX44" s="480"/>
      <c r="CY44" s="480"/>
      <c r="CZ44" s="480"/>
      <c r="DA44" s="480"/>
      <c r="DB44" s="480"/>
      <c r="DC44" s="480"/>
      <c r="DD44" s="480"/>
      <c r="DE44" s="480"/>
      <c r="DF44" s="480"/>
      <c r="DG44" s="480"/>
      <c r="DH44" s="480"/>
      <c r="DI44" s="480"/>
      <c r="DJ44" s="480"/>
      <c r="DK44" s="480"/>
      <c r="DL44" s="480"/>
      <c r="DM44" s="480"/>
      <c r="DN44" s="480"/>
      <c r="DO44" s="480"/>
      <c r="DP44" s="480"/>
      <c r="DQ44" s="480"/>
      <c r="DR44" s="480"/>
      <c r="DS44" s="480"/>
      <c r="DT44" s="480"/>
      <c r="DU44" s="481"/>
    </row>
    <row r="45" spans="1:125" s="11" customFormat="1" ht="32.25" customHeight="1" hidden="1">
      <c r="A45" s="479"/>
      <c r="B45" s="480"/>
      <c r="C45" s="480"/>
      <c r="D45" s="480"/>
      <c r="E45" s="480"/>
      <c r="F45" s="481"/>
      <c r="G45" s="479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1"/>
      <c r="AC45" s="281"/>
      <c r="AD45" s="282"/>
      <c r="AE45" s="282"/>
      <c r="AF45" s="282"/>
      <c r="AG45" s="282"/>
      <c r="AH45" s="282"/>
      <c r="AI45" s="282"/>
      <c r="AJ45" s="282"/>
      <c r="AK45" s="282"/>
      <c r="AL45" s="281"/>
      <c r="AM45" s="282"/>
      <c r="AN45" s="282"/>
      <c r="AO45" s="282"/>
      <c r="AP45" s="282"/>
      <c r="AQ45" s="282"/>
      <c r="AR45" s="282"/>
      <c r="AS45" s="282"/>
      <c r="AT45" s="282"/>
      <c r="AU45" s="283"/>
      <c r="AV45" s="472"/>
      <c r="AW45" s="472"/>
      <c r="AX45" s="472"/>
      <c r="AY45" s="472"/>
      <c r="AZ45" s="472"/>
      <c r="BA45" s="472"/>
      <c r="BB45" s="472"/>
      <c r="BC45" s="472"/>
      <c r="BD45" s="473"/>
      <c r="BE45" s="479"/>
      <c r="BF45" s="480"/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1"/>
      <c r="BS45" s="281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3"/>
      <c r="CG45" s="281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3"/>
      <c r="CW45" s="453" t="s">
        <v>2</v>
      </c>
      <c r="CX45" s="482"/>
      <c r="CY45" s="482"/>
      <c r="CZ45" s="482"/>
      <c r="DA45" s="482"/>
      <c r="DB45" s="482"/>
      <c r="DC45" s="482"/>
      <c r="DD45" s="482"/>
      <c r="DE45" s="482"/>
      <c r="DF45" s="482"/>
      <c r="DG45" s="482"/>
      <c r="DH45" s="482"/>
      <c r="DI45" s="483"/>
      <c r="DJ45" s="453" t="s">
        <v>34</v>
      </c>
      <c r="DK45" s="482"/>
      <c r="DL45" s="482"/>
      <c r="DM45" s="482"/>
      <c r="DN45" s="482"/>
      <c r="DO45" s="482"/>
      <c r="DP45" s="482"/>
      <c r="DQ45" s="482"/>
      <c r="DR45" s="482"/>
      <c r="DS45" s="482"/>
      <c r="DT45" s="482"/>
      <c r="DU45" s="483"/>
    </row>
    <row r="46" spans="1:125" s="12" customFormat="1" ht="12.75" hidden="1">
      <c r="A46" s="490">
        <v>1</v>
      </c>
      <c r="B46" s="491"/>
      <c r="C46" s="491"/>
      <c r="D46" s="491"/>
      <c r="E46" s="491"/>
      <c r="F46" s="492"/>
      <c r="G46" s="490">
        <v>2</v>
      </c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2"/>
      <c r="AC46" s="458">
        <v>3</v>
      </c>
      <c r="AD46" s="459"/>
      <c r="AE46" s="459"/>
      <c r="AF46" s="459"/>
      <c r="AG46" s="459"/>
      <c r="AH46" s="459"/>
      <c r="AI46" s="459"/>
      <c r="AJ46" s="459"/>
      <c r="AK46" s="459"/>
      <c r="AL46" s="458">
        <v>4</v>
      </c>
      <c r="AM46" s="459"/>
      <c r="AN46" s="459"/>
      <c r="AO46" s="459"/>
      <c r="AP46" s="459"/>
      <c r="AQ46" s="459"/>
      <c r="AR46" s="459"/>
      <c r="AS46" s="459"/>
      <c r="AT46" s="459"/>
      <c r="AU46" s="460"/>
      <c r="AV46" s="461">
        <v>5</v>
      </c>
      <c r="AW46" s="459"/>
      <c r="AX46" s="459"/>
      <c r="AY46" s="459"/>
      <c r="AZ46" s="459"/>
      <c r="BA46" s="459"/>
      <c r="BB46" s="459"/>
      <c r="BC46" s="459"/>
      <c r="BD46" s="460"/>
      <c r="BE46" s="490">
        <v>6</v>
      </c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2"/>
      <c r="BS46" s="490">
        <v>7</v>
      </c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2"/>
      <c r="CG46" s="490">
        <v>8</v>
      </c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2"/>
      <c r="CW46" s="490">
        <v>9</v>
      </c>
      <c r="CX46" s="491"/>
      <c r="CY46" s="491"/>
      <c r="CZ46" s="491"/>
      <c r="DA46" s="491"/>
      <c r="DB46" s="491"/>
      <c r="DC46" s="491"/>
      <c r="DD46" s="491"/>
      <c r="DE46" s="491"/>
      <c r="DF46" s="491"/>
      <c r="DG46" s="491"/>
      <c r="DH46" s="491"/>
      <c r="DI46" s="492"/>
      <c r="DJ46" s="490">
        <v>10</v>
      </c>
      <c r="DK46" s="491"/>
      <c r="DL46" s="491"/>
      <c r="DM46" s="491"/>
      <c r="DN46" s="491"/>
      <c r="DO46" s="491"/>
      <c r="DP46" s="491"/>
      <c r="DQ46" s="491"/>
      <c r="DR46" s="491"/>
      <c r="DS46" s="491"/>
      <c r="DT46" s="491"/>
      <c r="DU46" s="492"/>
    </row>
    <row r="47" spans="1:125" s="13" customFormat="1" ht="15.75" customHeight="1" hidden="1">
      <c r="A47" s="337" t="s">
        <v>7</v>
      </c>
      <c r="B47" s="338"/>
      <c r="C47" s="338"/>
      <c r="D47" s="338"/>
      <c r="E47" s="338"/>
      <c r="F47" s="339"/>
      <c r="G47" s="340" t="s">
        <v>177</v>
      </c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9"/>
      <c r="AC47" s="458" t="s">
        <v>1</v>
      </c>
      <c r="AD47" s="459"/>
      <c r="AE47" s="459"/>
      <c r="AF47" s="459"/>
      <c r="AG47" s="459"/>
      <c r="AH47" s="459"/>
      <c r="AI47" s="459"/>
      <c r="AJ47" s="459"/>
      <c r="AK47" s="459"/>
      <c r="AL47" s="458" t="s">
        <v>1</v>
      </c>
      <c r="AM47" s="459"/>
      <c r="AN47" s="459"/>
      <c r="AO47" s="459"/>
      <c r="AP47" s="459"/>
      <c r="AQ47" s="459"/>
      <c r="AR47" s="459"/>
      <c r="AS47" s="459"/>
      <c r="AT47" s="459"/>
      <c r="AU47" s="460"/>
      <c r="AV47" s="461" t="s">
        <v>1</v>
      </c>
      <c r="AW47" s="459"/>
      <c r="AX47" s="459"/>
      <c r="AY47" s="459"/>
      <c r="AZ47" s="459"/>
      <c r="BA47" s="459"/>
      <c r="BB47" s="459"/>
      <c r="BC47" s="459"/>
      <c r="BD47" s="460"/>
      <c r="BE47" s="343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5"/>
      <c r="BS47" s="343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5"/>
      <c r="CG47" s="343"/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5"/>
      <c r="CW47" s="343"/>
      <c r="CX47" s="344"/>
      <c r="CY47" s="344"/>
      <c r="CZ47" s="344"/>
      <c r="DA47" s="344"/>
      <c r="DB47" s="344"/>
      <c r="DC47" s="344"/>
      <c r="DD47" s="344"/>
      <c r="DE47" s="344"/>
      <c r="DF47" s="344"/>
      <c r="DG47" s="344"/>
      <c r="DH47" s="344"/>
      <c r="DI47" s="345"/>
      <c r="DJ47" s="343"/>
      <c r="DK47" s="344"/>
      <c r="DL47" s="344"/>
      <c r="DM47" s="344"/>
      <c r="DN47" s="344"/>
      <c r="DO47" s="344"/>
      <c r="DP47" s="344"/>
      <c r="DQ47" s="344"/>
      <c r="DR47" s="344"/>
      <c r="DS47" s="344"/>
      <c r="DT47" s="344"/>
      <c r="DU47" s="345"/>
    </row>
    <row r="48" spans="1:125" s="13" customFormat="1" ht="16.5" customHeight="1" hidden="1">
      <c r="A48" s="337"/>
      <c r="B48" s="338"/>
      <c r="C48" s="338"/>
      <c r="D48" s="338"/>
      <c r="E48" s="338"/>
      <c r="F48" s="339"/>
      <c r="G48" s="453" t="s">
        <v>0</v>
      </c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5"/>
      <c r="AC48" s="458" t="s">
        <v>1</v>
      </c>
      <c r="AD48" s="459"/>
      <c r="AE48" s="459"/>
      <c r="AF48" s="459"/>
      <c r="AG48" s="459"/>
      <c r="AH48" s="459"/>
      <c r="AI48" s="459"/>
      <c r="AJ48" s="459"/>
      <c r="AK48" s="459"/>
      <c r="AL48" s="458" t="s">
        <v>1</v>
      </c>
      <c r="AM48" s="459"/>
      <c r="AN48" s="459"/>
      <c r="AO48" s="459"/>
      <c r="AP48" s="459"/>
      <c r="AQ48" s="459"/>
      <c r="AR48" s="459"/>
      <c r="AS48" s="459"/>
      <c r="AT48" s="459"/>
      <c r="AU48" s="460"/>
      <c r="AV48" s="461" t="s">
        <v>1</v>
      </c>
      <c r="AW48" s="459"/>
      <c r="AX48" s="459"/>
      <c r="AY48" s="459"/>
      <c r="AZ48" s="459"/>
      <c r="BA48" s="459"/>
      <c r="BB48" s="459"/>
      <c r="BC48" s="459"/>
      <c r="BD48" s="460"/>
      <c r="BE48" s="343" t="s">
        <v>1</v>
      </c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5"/>
      <c r="BS48" s="343" t="s">
        <v>1</v>
      </c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5"/>
      <c r="CG48" s="343" t="s">
        <v>1</v>
      </c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5"/>
      <c r="CW48" s="343" t="s">
        <v>1</v>
      </c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5"/>
      <c r="DJ48" s="343" t="s">
        <v>1</v>
      </c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5"/>
    </row>
    <row r="49" spans="1:125" s="13" customFormat="1" ht="81.75" customHeight="1" hidden="1">
      <c r="A49" s="337" t="s">
        <v>24</v>
      </c>
      <c r="B49" s="338"/>
      <c r="C49" s="338"/>
      <c r="D49" s="338"/>
      <c r="E49" s="338"/>
      <c r="F49" s="339"/>
      <c r="G49" s="340" t="s">
        <v>222</v>
      </c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2"/>
      <c r="AC49" s="453">
        <v>293</v>
      </c>
      <c r="AD49" s="287"/>
      <c r="AE49" s="287"/>
      <c r="AF49" s="287"/>
      <c r="AG49" s="287"/>
      <c r="AH49" s="287"/>
      <c r="AI49" s="287"/>
      <c r="AJ49" s="287"/>
      <c r="AK49" s="287"/>
      <c r="AL49" s="454"/>
      <c r="AM49" s="255"/>
      <c r="AN49" s="255"/>
      <c r="AO49" s="255"/>
      <c r="AP49" s="255"/>
      <c r="AQ49" s="255"/>
      <c r="AR49" s="255"/>
      <c r="AS49" s="255"/>
      <c r="AT49" s="255"/>
      <c r="AU49" s="256"/>
      <c r="AV49" s="455"/>
      <c r="AW49" s="255"/>
      <c r="AX49" s="255"/>
      <c r="AY49" s="255"/>
      <c r="AZ49" s="255"/>
      <c r="BA49" s="255"/>
      <c r="BB49" s="255"/>
      <c r="BC49" s="255"/>
      <c r="BD49" s="256"/>
      <c r="BE49" s="334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6"/>
      <c r="BS49" s="334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6"/>
      <c r="CG49" s="334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6"/>
      <c r="CW49" s="334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6"/>
      <c r="DJ49" s="334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6"/>
    </row>
    <row r="50" spans="1:125" s="47" customFormat="1" ht="16.5" customHeight="1" hidden="1">
      <c r="A50" s="449" t="s">
        <v>18</v>
      </c>
      <c r="B50" s="450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0"/>
      <c r="AD50" s="450"/>
      <c r="AE50" s="450"/>
      <c r="AF50" s="450"/>
      <c r="AG50" s="450"/>
      <c r="AH50" s="450"/>
      <c r="AI50" s="450"/>
      <c r="AJ50" s="450"/>
      <c r="AK50" s="450"/>
      <c r="AL50" s="450"/>
      <c r="AM50" s="450"/>
      <c r="AN50" s="450"/>
      <c r="AO50" s="450"/>
      <c r="AP50" s="450"/>
      <c r="AQ50" s="450"/>
      <c r="AR50" s="450"/>
      <c r="AS50" s="450"/>
      <c r="AT50" s="450"/>
      <c r="AU50" s="450"/>
      <c r="AV50" s="450"/>
      <c r="AW50" s="450"/>
      <c r="AX50" s="450"/>
      <c r="AY50" s="450"/>
      <c r="AZ50" s="450"/>
      <c r="BA50" s="450"/>
      <c r="BB50" s="450"/>
      <c r="BC50" s="450"/>
      <c r="BD50" s="451"/>
      <c r="BE50" s="487"/>
      <c r="BF50" s="500"/>
      <c r="BG50" s="500"/>
      <c r="BH50" s="500"/>
      <c r="BI50" s="500"/>
      <c r="BJ50" s="500"/>
      <c r="BK50" s="500"/>
      <c r="BL50" s="500"/>
      <c r="BM50" s="500"/>
      <c r="BN50" s="500"/>
      <c r="BO50" s="500"/>
      <c r="BP50" s="500"/>
      <c r="BQ50" s="500"/>
      <c r="BR50" s="501"/>
      <c r="BS50" s="499"/>
      <c r="BT50" s="500"/>
      <c r="BU50" s="500"/>
      <c r="BV50" s="500"/>
      <c r="BW50" s="500"/>
      <c r="BX50" s="500"/>
      <c r="BY50" s="500"/>
      <c r="BZ50" s="500"/>
      <c r="CA50" s="500"/>
      <c r="CB50" s="500"/>
      <c r="CC50" s="500"/>
      <c r="CD50" s="500"/>
      <c r="CE50" s="500"/>
      <c r="CF50" s="501"/>
      <c r="CG50" s="499"/>
      <c r="CH50" s="500"/>
      <c r="CI50" s="500"/>
      <c r="CJ50" s="500"/>
      <c r="CK50" s="500"/>
      <c r="CL50" s="500"/>
      <c r="CM50" s="500"/>
      <c r="CN50" s="500"/>
      <c r="CO50" s="500"/>
      <c r="CP50" s="500"/>
      <c r="CQ50" s="500"/>
      <c r="CR50" s="500"/>
      <c r="CS50" s="500"/>
      <c r="CT50" s="500"/>
      <c r="CU50" s="500"/>
      <c r="CV50" s="501"/>
      <c r="CW50" s="487"/>
      <c r="CX50" s="500"/>
      <c r="CY50" s="500"/>
      <c r="CZ50" s="500"/>
      <c r="DA50" s="500"/>
      <c r="DB50" s="500"/>
      <c r="DC50" s="500"/>
      <c r="DD50" s="500"/>
      <c r="DE50" s="500"/>
      <c r="DF50" s="500"/>
      <c r="DG50" s="500"/>
      <c r="DH50" s="500"/>
      <c r="DI50" s="501"/>
      <c r="DJ50" s="499"/>
      <c r="DK50" s="500"/>
      <c r="DL50" s="500"/>
      <c r="DM50" s="500"/>
      <c r="DN50" s="500"/>
      <c r="DO50" s="500"/>
      <c r="DP50" s="500"/>
      <c r="DQ50" s="500"/>
      <c r="DR50" s="500"/>
      <c r="DS50" s="500"/>
      <c r="DT50" s="500"/>
      <c r="DU50" s="501"/>
    </row>
    <row r="51" spans="1:125" ht="21" customHeight="1" hidden="1">
      <c r="A51" s="362" t="s">
        <v>172</v>
      </c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C51" s="363"/>
      <c r="BD51" s="363"/>
      <c r="BE51" s="363"/>
      <c r="BF51" s="363"/>
      <c r="BG51" s="363"/>
      <c r="BH51" s="363"/>
      <c r="BI51" s="363"/>
      <c r="BJ51" s="363"/>
      <c r="BK51" s="363"/>
      <c r="BL51" s="363"/>
      <c r="BM51" s="363"/>
      <c r="BN51" s="363"/>
      <c r="BO51" s="363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3"/>
      <c r="DE51" s="363"/>
      <c r="DF51" s="363"/>
      <c r="DG51" s="363"/>
      <c r="DH51" s="363"/>
      <c r="DI51" s="363"/>
      <c r="DJ51" s="363"/>
      <c r="DK51" s="363"/>
      <c r="DL51" s="363"/>
      <c r="DM51" s="363"/>
      <c r="DN51" s="363"/>
      <c r="DO51" s="363"/>
      <c r="DP51" s="363"/>
      <c r="DQ51" s="363"/>
      <c r="DR51" s="363"/>
      <c r="DS51" s="363"/>
      <c r="DT51" s="363"/>
      <c r="DU51" s="363"/>
    </row>
    <row r="52" ht="15" hidden="1"/>
    <row r="53" spans="1:124" ht="15" hidden="1">
      <c r="A53" s="504" t="s">
        <v>258</v>
      </c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/>
      <c r="BN53" s="505"/>
      <c r="BO53" s="505"/>
      <c r="BP53" s="505"/>
      <c r="BQ53" s="505"/>
      <c r="BR53" s="505"/>
      <c r="BS53" s="505"/>
      <c r="BT53" s="505"/>
      <c r="BU53" s="505"/>
      <c r="BV53" s="505"/>
      <c r="BW53" s="505"/>
      <c r="BX53" s="505"/>
      <c r="BY53" s="505"/>
      <c r="BZ53" s="505"/>
      <c r="CA53" s="505"/>
      <c r="CB53" s="505"/>
      <c r="CC53" s="505"/>
      <c r="CD53" s="505"/>
      <c r="CE53" s="505"/>
      <c r="CF53" s="505"/>
      <c r="CG53" s="505"/>
      <c r="CH53" s="505"/>
      <c r="CI53" s="505"/>
      <c r="CJ53" s="505"/>
      <c r="CK53" s="505"/>
      <c r="CL53" s="505"/>
      <c r="CM53" s="505"/>
      <c r="CN53" s="505"/>
      <c r="CO53" s="505"/>
      <c r="CP53" s="505"/>
      <c r="CQ53" s="505"/>
      <c r="CR53" s="505"/>
      <c r="CS53" s="505"/>
      <c r="CT53" s="505"/>
      <c r="CU53" s="505"/>
      <c r="CV53" s="505"/>
      <c r="CW53" s="505"/>
      <c r="CX53" s="505"/>
      <c r="CY53" s="505"/>
      <c r="CZ53" s="505"/>
      <c r="DA53" s="505"/>
      <c r="DB53" s="505"/>
      <c r="DC53" s="505"/>
      <c r="DD53" s="505"/>
      <c r="DE53" s="505"/>
      <c r="DF53" s="505"/>
      <c r="DG53" s="505"/>
      <c r="DH53" s="505"/>
      <c r="DI53" s="505"/>
      <c r="DJ53" s="505"/>
      <c r="DK53" s="505"/>
      <c r="DL53" s="505"/>
      <c r="DM53" s="505"/>
      <c r="DN53" s="505"/>
      <c r="DO53" s="505"/>
      <c r="DP53" s="505"/>
      <c r="DQ53" s="505"/>
      <c r="DR53" s="505"/>
      <c r="DS53" s="505"/>
      <c r="DT53" s="505"/>
    </row>
    <row r="54" ht="15" hidden="1"/>
    <row r="55" spans="1:125" ht="15" hidden="1">
      <c r="A55" s="462" t="s">
        <v>3</v>
      </c>
      <c r="B55" s="474"/>
      <c r="C55" s="474"/>
      <c r="D55" s="474"/>
      <c r="E55" s="474"/>
      <c r="F55" s="475"/>
      <c r="G55" s="462" t="s">
        <v>54</v>
      </c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5"/>
      <c r="AC55" s="462" t="s">
        <v>154</v>
      </c>
      <c r="AD55" s="279"/>
      <c r="AE55" s="279"/>
      <c r="AF55" s="279"/>
      <c r="AG55" s="279"/>
      <c r="AH55" s="279"/>
      <c r="AI55" s="279"/>
      <c r="AJ55" s="279"/>
      <c r="AK55" s="279"/>
      <c r="AL55" s="462" t="s">
        <v>55</v>
      </c>
      <c r="AM55" s="279"/>
      <c r="AN55" s="279"/>
      <c r="AO55" s="279"/>
      <c r="AP55" s="279"/>
      <c r="AQ55" s="279"/>
      <c r="AR55" s="279"/>
      <c r="AS55" s="279"/>
      <c r="AT55" s="279"/>
      <c r="AU55" s="280"/>
      <c r="AV55" s="467" t="s">
        <v>170</v>
      </c>
      <c r="AW55" s="468"/>
      <c r="AX55" s="468"/>
      <c r="AY55" s="468"/>
      <c r="AZ55" s="468"/>
      <c r="BA55" s="468"/>
      <c r="BB55" s="468"/>
      <c r="BC55" s="468"/>
      <c r="BD55" s="469"/>
      <c r="BE55" s="462" t="s">
        <v>171</v>
      </c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5"/>
      <c r="BS55" s="453" t="s">
        <v>0</v>
      </c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7"/>
      <c r="DQ55" s="287"/>
      <c r="DR55" s="287"/>
      <c r="DS55" s="287"/>
      <c r="DT55" s="287"/>
      <c r="DU55" s="294"/>
    </row>
    <row r="56" spans="1:125" ht="68.25" customHeight="1" hidden="1">
      <c r="A56" s="476"/>
      <c r="B56" s="477"/>
      <c r="C56" s="477"/>
      <c r="D56" s="477"/>
      <c r="E56" s="477"/>
      <c r="F56" s="478"/>
      <c r="G56" s="476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8"/>
      <c r="AC56" s="463"/>
      <c r="AD56" s="464"/>
      <c r="AE56" s="464"/>
      <c r="AF56" s="464"/>
      <c r="AG56" s="464"/>
      <c r="AH56" s="464"/>
      <c r="AI56" s="464"/>
      <c r="AJ56" s="464"/>
      <c r="AK56" s="464"/>
      <c r="AL56" s="463"/>
      <c r="AM56" s="465"/>
      <c r="AN56" s="465"/>
      <c r="AO56" s="465"/>
      <c r="AP56" s="465"/>
      <c r="AQ56" s="465"/>
      <c r="AR56" s="465"/>
      <c r="AS56" s="465"/>
      <c r="AT56" s="465"/>
      <c r="AU56" s="466"/>
      <c r="AV56" s="470"/>
      <c r="AW56" s="470"/>
      <c r="AX56" s="470"/>
      <c r="AY56" s="470"/>
      <c r="AZ56" s="470"/>
      <c r="BA56" s="470"/>
      <c r="BB56" s="470"/>
      <c r="BC56" s="470"/>
      <c r="BD56" s="471"/>
      <c r="BE56" s="476"/>
      <c r="BF56" s="477"/>
      <c r="BG56" s="477"/>
      <c r="BH56" s="477"/>
      <c r="BI56" s="477"/>
      <c r="BJ56" s="477"/>
      <c r="BK56" s="477"/>
      <c r="BL56" s="477"/>
      <c r="BM56" s="477"/>
      <c r="BN56" s="477"/>
      <c r="BO56" s="477"/>
      <c r="BP56" s="477"/>
      <c r="BQ56" s="477"/>
      <c r="BR56" s="478"/>
      <c r="BS56" s="462" t="s">
        <v>120</v>
      </c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80"/>
      <c r="CG56" s="462" t="s">
        <v>122</v>
      </c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80"/>
      <c r="CW56" s="479" t="s">
        <v>19</v>
      </c>
      <c r="CX56" s="480"/>
      <c r="CY56" s="480"/>
      <c r="CZ56" s="480"/>
      <c r="DA56" s="480"/>
      <c r="DB56" s="480"/>
      <c r="DC56" s="480"/>
      <c r="DD56" s="480"/>
      <c r="DE56" s="480"/>
      <c r="DF56" s="480"/>
      <c r="DG56" s="480"/>
      <c r="DH56" s="480"/>
      <c r="DI56" s="480"/>
      <c r="DJ56" s="480"/>
      <c r="DK56" s="480"/>
      <c r="DL56" s="480"/>
      <c r="DM56" s="480"/>
      <c r="DN56" s="480"/>
      <c r="DO56" s="480"/>
      <c r="DP56" s="480"/>
      <c r="DQ56" s="480"/>
      <c r="DR56" s="480"/>
      <c r="DS56" s="480"/>
      <c r="DT56" s="480"/>
      <c r="DU56" s="481"/>
    </row>
    <row r="57" spans="1:125" ht="28.5" customHeight="1" hidden="1">
      <c r="A57" s="479"/>
      <c r="B57" s="480"/>
      <c r="C57" s="480"/>
      <c r="D57" s="480"/>
      <c r="E57" s="480"/>
      <c r="F57" s="481"/>
      <c r="G57" s="479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1"/>
      <c r="AC57" s="281"/>
      <c r="AD57" s="282"/>
      <c r="AE57" s="282"/>
      <c r="AF57" s="282"/>
      <c r="AG57" s="282"/>
      <c r="AH57" s="282"/>
      <c r="AI57" s="282"/>
      <c r="AJ57" s="282"/>
      <c r="AK57" s="282"/>
      <c r="AL57" s="281"/>
      <c r="AM57" s="282"/>
      <c r="AN57" s="282"/>
      <c r="AO57" s="282"/>
      <c r="AP57" s="282"/>
      <c r="AQ57" s="282"/>
      <c r="AR57" s="282"/>
      <c r="AS57" s="282"/>
      <c r="AT57" s="282"/>
      <c r="AU57" s="283"/>
      <c r="AV57" s="472"/>
      <c r="AW57" s="472"/>
      <c r="AX57" s="472"/>
      <c r="AY57" s="472"/>
      <c r="AZ57" s="472"/>
      <c r="BA57" s="472"/>
      <c r="BB57" s="472"/>
      <c r="BC57" s="472"/>
      <c r="BD57" s="473"/>
      <c r="BE57" s="479"/>
      <c r="BF57" s="480"/>
      <c r="BG57" s="480"/>
      <c r="BH57" s="480"/>
      <c r="BI57" s="480"/>
      <c r="BJ57" s="480"/>
      <c r="BK57" s="480"/>
      <c r="BL57" s="480"/>
      <c r="BM57" s="480"/>
      <c r="BN57" s="480"/>
      <c r="BO57" s="480"/>
      <c r="BP57" s="480"/>
      <c r="BQ57" s="480"/>
      <c r="BR57" s="481"/>
      <c r="BS57" s="281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3"/>
      <c r="CG57" s="281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3"/>
      <c r="CW57" s="453" t="s">
        <v>2</v>
      </c>
      <c r="CX57" s="482"/>
      <c r="CY57" s="482"/>
      <c r="CZ57" s="482"/>
      <c r="DA57" s="482"/>
      <c r="DB57" s="482"/>
      <c r="DC57" s="482"/>
      <c r="DD57" s="482"/>
      <c r="DE57" s="482"/>
      <c r="DF57" s="482"/>
      <c r="DG57" s="482"/>
      <c r="DH57" s="482"/>
      <c r="DI57" s="483"/>
      <c r="DJ57" s="453" t="s">
        <v>34</v>
      </c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3"/>
    </row>
    <row r="58" spans="1:125" ht="15" hidden="1">
      <c r="A58" s="490">
        <v>1</v>
      </c>
      <c r="B58" s="491"/>
      <c r="C58" s="491"/>
      <c r="D58" s="491"/>
      <c r="E58" s="491"/>
      <c r="F58" s="492"/>
      <c r="G58" s="490">
        <v>2</v>
      </c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2"/>
      <c r="AC58" s="458">
        <v>3</v>
      </c>
      <c r="AD58" s="459"/>
      <c r="AE58" s="459"/>
      <c r="AF58" s="459"/>
      <c r="AG58" s="459"/>
      <c r="AH58" s="459"/>
      <c r="AI58" s="459"/>
      <c r="AJ58" s="459"/>
      <c r="AK58" s="459"/>
      <c r="AL58" s="458">
        <v>4</v>
      </c>
      <c r="AM58" s="459"/>
      <c r="AN58" s="459"/>
      <c r="AO58" s="459"/>
      <c r="AP58" s="459"/>
      <c r="AQ58" s="459"/>
      <c r="AR58" s="459"/>
      <c r="AS58" s="459"/>
      <c r="AT58" s="459"/>
      <c r="AU58" s="460"/>
      <c r="AV58" s="461">
        <v>5</v>
      </c>
      <c r="AW58" s="459"/>
      <c r="AX58" s="459"/>
      <c r="AY58" s="459"/>
      <c r="AZ58" s="459"/>
      <c r="BA58" s="459"/>
      <c r="BB58" s="459"/>
      <c r="BC58" s="459"/>
      <c r="BD58" s="460"/>
      <c r="BE58" s="490">
        <v>6</v>
      </c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2"/>
      <c r="BS58" s="490">
        <v>7</v>
      </c>
      <c r="BT58" s="491"/>
      <c r="BU58" s="491"/>
      <c r="BV58" s="491"/>
      <c r="BW58" s="491"/>
      <c r="BX58" s="491"/>
      <c r="BY58" s="491"/>
      <c r="BZ58" s="491"/>
      <c r="CA58" s="491"/>
      <c r="CB58" s="491"/>
      <c r="CC58" s="491"/>
      <c r="CD58" s="491"/>
      <c r="CE58" s="491"/>
      <c r="CF58" s="492"/>
      <c r="CG58" s="490">
        <v>8</v>
      </c>
      <c r="CH58" s="491"/>
      <c r="CI58" s="491"/>
      <c r="CJ58" s="491"/>
      <c r="CK58" s="491"/>
      <c r="CL58" s="491"/>
      <c r="CM58" s="491"/>
      <c r="CN58" s="491"/>
      <c r="CO58" s="491"/>
      <c r="CP58" s="491"/>
      <c r="CQ58" s="491"/>
      <c r="CR58" s="491"/>
      <c r="CS58" s="491"/>
      <c r="CT58" s="491"/>
      <c r="CU58" s="491"/>
      <c r="CV58" s="492"/>
      <c r="CW58" s="490">
        <v>9</v>
      </c>
      <c r="CX58" s="491"/>
      <c r="CY58" s="491"/>
      <c r="CZ58" s="491"/>
      <c r="DA58" s="491"/>
      <c r="DB58" s="491"/>
      <c r="DC58" s="491"/>
      <c r="DD58" s="491"/>
      <c r="DE58" s="491"/>
      <c r="DF58" s="491"/>
      <c r="DG58" s="491"/>
      <c r="DH58" s="491"/>
      <c r="DI58" s="492"/>
      <c r="DJ58" s="490">
        <v>10</v>
      </c>
      <c r="DK58" s="491"/>
      <c r="DL58" s="491"/>
      <c r="DM58" s="491"/>
      <c r="DN58" s="491"/>
      <c r="DO58" s="491"/>
      <c r="DP58" s="491"/>
      <c r="DQ58" s="491"/>
      <c r="DR58" s="491"/>
      <c r="DS58" s="491"/>
      <c r="DT58" s="491"/>
      <c r="DU58" s="492"/>
    </row>
    <row r="59" spans="1:125" ht="15" customHeight="1" hidden="1">
      <c r="A59" s="337" t="s">
        <v>7</v>
      </c>
      <c r="B59" s="338"/>
      <c r="C59" s="338"/>
      <c r="D59" s="338"/>
      <c r="E59" s="338"/>
      <c r="F59" s="339"/>
      <c r="G59" s="340" t="s">
        <v>177</v>
      </c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9"/>
      <c r="AC59" s="458" t="s">
        <v>1</v>
      </c>
      <c r="AD59" s="459"/>
      <c r="AE59" s="459"/>
      <c r="AF59" s="459"/>
      <c r="AG59" s="459"/>
      <c r="AH59" s="459"/>
      <c r="AI59" s="459"/>
      <c r="AJ59" s="459"/>
      <c r="AK59" s="459"/>
      <c r="AL59" s="458" t="s">
        <v>1</v>
      </c>
      <c r="AM59" s="459"/>
      <c r="AN59" s="459"/>
      <c r="AO59" s="459"/>
      <c r="AP59" s="459"/>
      <c r="AQ59" s="459"/>
      <c r="AR59" s="459"/>
      <c r="AS59" s="459"/>
      <c r="AT59" s="459"/>
      <c r="AU59" s="460"/>
      <c r="AV59" s="461" t="s">
        <v>1</v>
      </c>
      <c r="AW59" s="459"/>
      <c r="AX59" s="459"/>
      <c r="AY59" s="459"/>
      <c r="AZ59" s="459"/>
      <c r="BA59" s="459"/>
      <c r="BB59" s="459"/>
      <c r="BC59" s="459"/>
      <c r="BD59" s="460"/>
      <c r="BE59" s="343"/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5"/>
      <c r="BS59" s="343"/>
      <c r="BT59" s="344"/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/>
      <c r="CF59" s="345"/>
      <c r="CG59" s="343"/>
      <c r="CH59" s="344"/>
      <c r="CI59" s="344"/>
      <c r="CJ59" s="344"/>
      <c r="CK59" s="344"/>
      <c r="CL59" s="344"/>
      <c r="CM59" s="344"/>
      <c r="CN59" s="344"/>
      <c r="CO59" s="344"/>
      <c r="CP59" s="344"/>
      <c r="CQ59" s="344"/>
      <c r="CR59" s="344"/>
      <c r="CS59" s="344"/>
      <c r="CT59" s="344"/>
      <c r="CU59" s="344"/>
      <c r="CV59" s="345"/>
      <c r="CW59" s="343"/>
      <c r="CX59" s="344"/>
      <c r="CY59" s="344"/>
      <c r="CZ59" s="344"/>
      <c r="DA59" s="344"/>
      <c r="DB59" s="344"/>
      <c r="DC59" s="344"/>
      <c r="DD59" s="344"/>
      <c r="DE59" s="344"/>
      <c r="DF59" s="344"/>
      <c r="DG59" s="344"/>
      <c r="DH59" s="344"/>
      <c r="DI59" s="345"/>
      <c r="DJ59" s="343"/>
      <c r="DK59" s="344"/>
      <c r="DL59" s="344"/>
      <c r="DM59" s="344"/>
      <c r="DN59" s="344"/>
      <c r="DO59" s="344"/>
      <c r="DP59" s="344"/>
      <c r="DQ59" s="344"/>
      <c r="DR59" s="344"/>
      <c r="DS59" s="344"/>
      <c r="DT59" s="344"/>
      <c r="DU59" s="345"/>
    </row>
    <row r="60" spans="1:125" ht="15" hidden="1">
      <c r="A60" s="337"/>
      <c r="B60" s="338"/>
      <c r="C60" s="338"/>
      <c r="D60" s="338"/>
      <c r="E60" s="338"/>
      <c r="F60" s="339"/>
      <c r="G60" s="453" t="s">
        <v>0</v>
      </c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5"/>
      <c r="AC60" s="458" t="s">
        <v>1</v>
      </c>
      <c r="AD60" s="459"/>
      <c r="AE60" s="459"/>
      <c r="AF60" s="459"/>
      <c r="AG60" s="459"/>
      <c r="AH60" s="459"/>
      <c r="AI60" s="459"/>
      <c r="AJ60" s="459"/>
      <c r="AK60" s="459"/>
      <c r="AL60" s="458" t="s">
        <v>1</v>
      </c>
      <c r="AM60" s="459"/>
      <c r="AN60" s="459"/>
      <c r="AO60" s="459"/>
      <c r="AP60" s="459"/>
      <c r="AQ60" s="459"/>
      <c r="AR60" s="459"/>
      <c r="AS60" s="459"/>
      <c r="AT60" s="459"/>
      <c r="AU60" s="460"/>
      <c r="AV60" s="461" t="s">
        <v>1</v>
      </c>
      <c r="AW60" s="459"/>
      <c r="AX60" s="459"/>
      <c r="AY60" s="459"/>
      <c r="AZ60" s="459"/>
      <c r="BA60" s="459"/>
      <c r="BB60" s="459"/>
      <c r="BC60" s="459"/>
      <c r="BD60" s="460"/>
      <c r="BE60" s="343" t="s">
        <v>1</v>
      </c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5"/>
      <c r="BS60" s="343" t="s">
        <v>1</v>
      </c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5"/>
      <c r="CG60" s="343" t="s">
        <v>1</v>
      </c>
      <c r="CH60" s="344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  <c r="CT60" s="344"/>
      <c r="CU60" s="344"/>
      <c r="CV60" s="345"/>
      <c r="CW60" s="343" t="s">
        <v>1</v>
      </c>
      <c r="CX60" s="344"/>
      <c r="CY60" s="344"/>
      <c r="CZ60" s="344"/>
      <c r="DA60" s="344"/>
      <c r="DB60" s="344"/>
      <c r="DC60" s="344"/>
      <c r="DD60" s="344"/>
      <c r="DE60" s="344"/>
      <c r="DF60" s="344"/>
      <c r="DG60" s="344"/>
      <c r="DH60" s="344"/>
      <c r="DI60" s="345"/>
      <c r="DJ60" s="343" t="s">
        <v>1</v>
      </c>
      <c r="DK60" s="344"/>
      <c r="DL60" s="344"/>
      <c r="DM60" s="344"/>
      <c r="DN60" s="344"/>
      <c r="DO60" s="344"/>
      <c r="DP60" s="344"/>
      <c r="DQ60" s="344"/>
      <c r="DR60" s="344"/>
      <c r="DS60" s="344"/>
      <c r="DT60" s="344"/>
      <c r="DU60" s="345"/>
    </row>
    <row r="61" spans="1:125" ht="15" hidden="1">
      <c r="A61" s="337" t="s">
        <v>23</v>
      </c>
      <c r="B61" s="338"/>
      <c r="C61" s="338"/>
      <c r="D61" s="338"/>
      <c r="E61" s="338"/>
      <c r="F61" s="339"/>
      <c r="G61" s="453" t="s">
        <v>256</v>
      </c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5"/>
      <c r="AC61" s="458">
        <v>610</v>
      </c>
      <c r="AD61" s="459"/>
      <c r="AE61" s="459"/>
      <c r="AF61" s="459"/>
      <c r="AG61" s="459"/>
      <c r="AH61" s="459"/>
      <c r="AI61" s="459"/>
      <c r="AJ61" s="459"/>
      <c r="AK61" s="459"/>
      <c r="AL61" s="458"/>
      <c r="AM61" s="459"/>
      <c r="AN61" s="459"/>
      <c r="AO61" s="459"/>
      <c r="AP61" s="459"/>
      <c r="AQ61" s="459"/>
      <c r="AR61" s="459"/>
      <c r="AS61" s="459"/>
      <c r="AT61" s="459"/>
      <c r="AU61" s="460"/>
      <c r="AV61" s="461">
        <v>1</v>
      </c>
      <c r="AW61" s="459"/>
      <c r="AX61" s="459"/>
      <c r="AY61" s="459"/>
      <c r="AZ61" s="459"/>
      <c r="BA61" s="459"/>
      <c r="BB61" s="459"/>
      <c r="BC61" s="459"/>
      <c r="BD61" s="460"/>
      <c r="BE61" s="343">
        <f>AL61*AV61</f>
        <v>0</v>
      </c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5"/>
      <c r="BS61" s="343">
        <f>BE61</f>
        <v>0</v>
      </c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5"/>
      <c r="CG61" s="343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5"/>
      <c r="CW61" s="343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5"/>
      <c r="DJ61" s="343"/>
      <c r="DK61" s="344"/>
      <c r="DL61" s="344"/>
      <c r="DM61" s="344"/>
      <c r="DN61" s="344"/>
      <c r="DO61" s="344"/>
      <c r="DP61" s="344"/>
      <c r="DQ61" s="344"/>
      <c r="DR61" s="344"/>
      <c r="DS61" s="344"/>
      <c r="DT61" s="344"/>
      <c r="DU61" s="345"/>
    </row>
    <row r="62" spans="1:125" ht="15" hidden="1">
      <c r="A62" s="346" t="s">
        <v>18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9"/>
      <c r="BE62" s="343">
        <f>BE59</f>
        <v>0</v>
      </c>
      <c r="BF62" s="344"/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  <c r="BR62" s="345"/>
      <c r="BS62" s="343">
        <f>BS59</f>
        <v>0</v>
      </c>
      <c r="BT62" s="344"/>
      <c r="BU62" s="344"/>
      <c r="BV62" s="344"/>
      <c r="BW62" s="344"/>
      <c r="BX62" s="344"/>
      <c r="BY62" s="344"/>
      <c r="BZ62" s="344"/>
      <c r="CA62" s="344"/>
      <c r="CB62" s="344"/>
      <c r="CC62" s="344"/>
      <c r="CD62" s="344"/>
      <c r="CE62" s="344"/>
      <c r="CF62" s="345"/>
      <c r="CG62" s="343"/>
      <c r="CH62" s="344"/>
      <c r="CI62" s="344"/>
      <c r="CJ62" s="344"/>
      <c r="CK62" s="344"/>
      <c r="CL62" s="344"/>
      <c r="CM62" s="344"/>
      <c r="CN62" s="344"/>
      <c r="CO62" s="344"/>
      <c r="CP62" s="344"/>
      <c r="CQ62" s="344"/>
      <c r="CR62" s="344"/>
      <c r="CS62" s="344"/>
      <c r="CT62" s="344"/>
      <c r="CU62" s="344"/>
      <c r="CV62" s="345"/>
      <c r="CW62" s="343"/>
      <c r="CX62" s="344"/>
      <c r="CY62" s="344"/>
      <c r="CZ62" s="344"/>
      <c r="DA62" s="344"/>
      <c r="DB62" s="344"/>
      <c r="DC62" s="344"/>
      <c r="DD62" s="344"/>
      <c r="DE62" s="344"/>
      <c r="DF62" s="344"/>
      <c r="DG62" s="344"/>
      <c r="DH62" s="344"/>
      <c r="DI62" s="345"/>
      <c r="DJ62" s="343"/>
      <c r="DK62" s="344"/>
      <c r="DL62" s="344"/>
      <c r="DM62" s="344"/>
      <c r="DN62" s="344"/>
      <c r="DO62" s="344"/>
      <c r="DP62" s="344"/>
      <c r="DQ62" s="344"/>
      <c r="DR62" s="344"/>
      <c r="DS62" s="344"/>
      <c r="DT62" s="344"/>
      <c r="DU62" s="345"/>
    </row>
    <row r="63" spans="1:125" ht="15" hidden="1">
      <c r="A63" s="362" t="s">
        <v>259</v>
      </c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3"/>
      <c r="BN63" s="363"/>
      <c r="BO63" s="363"/>
      <c r="BP63" s="363"/>
      <c r="BQ63" s="363"/>
      <c r="BR63" s="363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3"/>
      <c r="DA63" s="363"/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  <c r="DM63" s="363"/>
      <c r="DN63" s="363"/>
      <c r="DO63" s="363"/>
      <c r="DP63" s="363"/>
      <c r="DQ63" s="363"/>
      <c r="DR63" s="363"/>
      <c r="DS63" s="363"/>
      <c r="DT63" s="363"/>
      <c r="DU63" s="363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FU15" sqref="FU15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3" customFormat="1" ht="3" customHeight="1"/>
    <row r="2" s="3" customFormat="1" ht="15">
      <c r="A2" s="3" t="s">
        <v>56</v>
      </c>
    </row>
    <row r="3" s="3" customFormat="1" ht="18" customHeight="1">
      <c r="A3" s="3" t="s">
        <v>57</v>
      </c>
    </row>
    <row r="4" s="3" customFormat="1" ht="12.75" customHeight="1"/>
    <row r="5" spans="1:124" s="2" customFormat="1" ht="16.5" customHeight="1">
      <c r="A5" s="515" t="s">
        <v>3</v>
      </c>
      <c r="B5" s="516"/>
      <c r="C5" s="516"/>
      <c r="D5" s="516"/>
      <c r="E5" s="516"/>
      <c r="F5" s="517"/>
      <c r="G5" s="515" t="s">
        <v>22</v>
      </c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7"/>
      <c r="Z5" s="515" t="s">
        <v>59</v>
      </c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7"/>
      <c r="AM5" s="515" t="s">
        <v>60</v>
      </c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7"/>
      <c r="AZ5" s="515" t="s">
        <v>61</v>
      </c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5" t="s">
        <v>62</v>
      </c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7"/>
      <c r="BX5" s="386" t="s">
        <v>0</v>
      </c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2"/>
    </row>
    <row r="6" spans="1:124" s="2" customFormat="1" ht="85.5" customHeight="1">
      <c r="A6" s="518"/>
      <c r="B6" s="519"/>
      <c r="C6" s="519"/>
      <c r="D6" s="519"/>
      <c r="E6" s="519"/>
      <c r="F6" s="520"/>
      <c r="G6" s="518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20"/>
      <c r="Z6" s="518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20"/>
      <c r="AM6" s="518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20"/>
      <c r="AZ6" s="518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8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20"/>
      <c r="BX6" s="369" t="s">
        <v>119</v>
      </c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9"/>
      <c r="CK6" s="369" t="s">
        <v>122</v>
      </c>
      <c r="CL6" s="378"/>
      <c r="CM6" s="378"/>
      <c r="CN6" s="378"/>
      <c r="CO6" s="378"/>
      <c r="CP6" s="378"/>
      <c r="CQ6" s="378"/>
      <c r="CR6" s="378"/>
      <c r="CS6" s="378"/>
      <c r="CT6" s="378"/>
      <c r="CU6" s="378"/>
      <c r="CV6" s="378"/>
      <c r="CW6" s="378"/>
      <c r="CX6" s="378"/>
      <c r="CY6" s="379"/>
      <c r="CZ6" s="386" t="s">
        <v>19</v>
      </c>
      <c r="DA6" s="387"/>
      <c r="DB6" s="387"/>
      <c r="DC6" s="387"/>
      <c r="DD6" s="387"/>
      <c r="DE6" s="387"/>
      <c r="DF6" s="387"/>
      <c r="DG6" s="387"/>
      <c r="DH6" s="387"/>
      <c r="DI6" s="387"/>
      <c r="DJ6" s="387"/>
      <c r="DK6" s="387"/>
      <c r="DL6" s="387"/>
      <c r="DM6" s="387"/>
      <c r="DN6" s="387"/>
      <c r="DO6" s="387"/>
      <c r="DP6" s="387"/>
      <c r="DQ6" s="387"/>
      <c r="DR6" s="387"/>
      <c r="DS6" s="387"/>
      <c r="DT6" s="388"/>
    </row>
    <row r="7" spans="1:124" s="2" customFormat="1" ht="28.5" customHeight="1">
      <c r="A7" s="521"/>
      <c r="B7" s="522"/>
      <c r="C7" s="522"/>
      <c r="D7" s="522"/>
      <c r="E7" s="522"/>
      <c r="F7" s="523"/>
      <c r="G7" s="521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3"/>
      <c r="Z7" s="521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3"/>
      <c r="AM7" s="521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3"/>
      <c r="AZ7" s="521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1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3"/>
      <c r="BX7" s="383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5"/>
      <c r="CK7" s="383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5"/>
      <c r="CZ7" s="386" t="s">
        <v>2</v>
      </c>
      <c r="DA7" s="391"/>
      <c r="DB7" s="391"/>
      <c r="DC7" s="391"/>
      <c r="DD7" s="391"/>
      <c r="DE7" s="391"/>
      <c r="DF7" s="391"/>
      <c r="DG7" s="391"/>
      <c r="DH7" s="391"/>
      <c r="DI7" s="391"/>
      <c r="DJ7" s="392"/>
      <c r="DK7" s="386" t="s">
        <v>34</v>
      </c>
      <c r="DL7" s="391"/>
      <c r="DM7" s="391"/>
      <c r="DN7" s="391"/>
      <c r="DO7" s="391"/>
      <c r="DP7" s="391"/>
      <c r="DQ7" s="391"/>
      <c r="DR7" s="391"/>
      <c r="DS7" s="391"/>
      <c r="DT7" s="392"/>
    </row>
    <row r="8" spans="1:124" s="5" customFormat="1" ht="12.75">
      <c r="A8" s="524">
        <v>1</v>
      </c>
      <c r="B8" s="525"/>
      <c r="C8" s="525"/>
      <c r="D8" s="525"/>
      <c r="E8" s="525"/>
      <c r="F8" s="526"/>
      <c r="G8" s="524">
        <v>2</v>
      </c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6"/>
      <c r="Z8" s="524">
        <v>3</v>
      </c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6"/>
      <c r="AM8" s="524">
        <v>4</v>
      </c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6"/>
      <c r="AZ8" s="524">
        <v>5</v>
      </c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4">
        <v>6</v>
      </c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6"/>
      <c r="BX8" s="524">
        <v>7</v>
      </c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6"/>
      <c r="CK8" s="524">
        <v>8</v>
      </c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6"/>
      <c r="CZ8" s="524">
        <v>9</v>
      </c>
      <c r="DA8" s="525"/>
      <c r="DB8" s="525"/>
      <c r="DC8" s="525"/>
      <c r="DD8" s="525"/>
      <c r="DE8" s="525"/>
      <c r="DF8" s="525"/>
      <c r="DG8" s="525"/>
      <c r="DH8" s="525"/>
      <c r="DI8" s="525"/>
      <c r="DJ8" s="526"/>
      <c r="DK8" s="524">
        <v>10</v>
      </c>
      <c r="DL8" s="525"/>
      <c r="DM8" s="525"/>
      <c r="DN8" s="525"/>
      <c r="DO8" s="525"/>
      <c r="DP8" s="525"/>
      <c r="DQ8" s="525"/>
      <c r="DR8" s="525"/>
      <c r="DS8" s="525"/>
      <c r="DT8" s="526"/>
    </row>
    <row r="9" spans="1:124" s="4" customFormat="1" ht="52.5" customHeight="1">
      <c r="A9" s="512" t="s">
        <v>7</v>
      </c>
      <c r="B9" s="513"/>
      <c r="C9" s="513"/>
      <c r="D9" s="513"/>
      <c r="E9" s="513"/>
      <c r="F9" s="514"/>
      <c r="G9" s="509" t="s">
        <v>64</v>
      </c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1"/>
      <c r="Z9" s="506">
        <v>8</v>
      </c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8"/>
      <c r="AM9" s="506">
        <v>12</v>
      </c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8"/>
      <c r="AZ9" s="506">
        <v>1300</v>
      </c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6">
        <f>Z9*AM9*AZ9</f>
        <v>124800</v>
      </c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8"/>
      <c r="BX9" s="506">
        <f>BL9</f>
        <v>124800</v>
      </c>
      <c r="BY9" s="507"/>
      <c r="BZ9" s="507"/>
      <c r="CA9" s="507"/>
      <c r="CB9" s="507"/>
      <c r="CC9" s="507"/>
      <c r="CD9" s="507"/>
      <c r="CE9" s="507"/>
      <c r="CF9" s="507"/>
      <c r="CG9" s="507"/>
      <c r="CH9" s="507"/>
      <c r="CI9" s="507"/>
      <c r="CJ9" s="508"/>
      <c r="CK9" s="506"/>
      <c r="CL9" s="507"/>
      <c r="CM9" s="507"/>
      <c r="CN9" s="507"/>
      <c r="CO9" s="507"/>
      <c r="CP9" s="507"/>
      <c r="CQ9" s="507"/>
      <c r="CR9" s="507"/>
      <c r="CS9" s="507"/>
      <c r="CT9" s="507"/>
      <c r="CU9" s="507"/>
      <c r="CV9" s="507"/>
      <c r="CW9" s="507"/>
      <c r="CX9" s="507"/>
      <c r="CY9" s="508"/>
      <c r="CZ9" s="506"/>
      <c r="DA9" s="507"/>
      <c r="DB9" s="507"/>
      <c r="DC9" s="507"/>
      <c r="DD9" s="507"/>
      <c r="DE9" s="507"/>
      <c r="DF9" s="507"/>
      <c r="DG9" s="507"/>
      <c r="DH9" s="507"/>
      <c r="DI9" s="507"/>
      <c r="DJ9" s="508"/>
      <c r="DK9" s="506"/>
      <c r="DL9" s="507"/>
      <c r="DM9" s="507"/>
      <c r="DN9" s="507"/>
      <c r="DO9" s="507"/>
      <c r="DP9" s="507"/>
      <c r="DQ9" s="507"/>
      <c r="DR9" s="507"/>
      <c r="DS9" s="507"/>
      <c r="DT9" s="508"/>
    </row>
    <row r="10" spans="1:124" s="4" customFormat="1" ht="91.5" customHeight="1">
      <c r="A10" s="512" t="s">
        <v>8</v>
      </c>
      <c r="B10" s="513"/>
      <c r="C10" s="513"/>
      <c r="D10" s="513"/>
      <c r="E10" s="513"/>
      <c r="F10" s="514"/>
      <c r="G10" s="509" t="s">
        <v>63</v>
      </c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1"/>
      <c r="Z10" s="506">
        <v>3</v>
      </c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8"/>
      <c r="AM10" s="506">
        <v>12</v>
      </c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8"/>
      <c r="AZ10" s="506">
        <v>160</v>
      </c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6">
        <f>Z10*AM10*AZ10</f>
        <v>5760</v>
      </c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8"/>
      <c r="BX10" s="506">
        <f aca="true" t="shared" si="0" ref="BX10:BX17">BL10</f>
        <v>5760</v>
      </c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8"/>
      <c r="CK10" s="506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8"/>
      <c r="CZ10" s="506"/>
      <c r="DA10" s="507"/>
      <c r="DB10" s="507"/>
      <c r="DC10" s="507"/>
      <c r="DD10" s="507"/>
      <c r="DE10" s="507"/>
      <c r="DF10" s="507"/>
      <c r="DG10" s="507"/>
      <c r="DH10" s="507"/>
      <c r="DI10" s="507"/>
      <c r="DJ10" s="508"/>
      <c r="DK10" s="506"/>
      <c r="DL10" s="507"/>
      <c r="DM10" s="507"/>
      <c r="DN10" s="507"/>
      <c r="DO10" s="507"/>
      <c r="DP10" s="507"/>
      <c r="DQ10" s="507"/>
      <c r="DR10" s="507"/>
      <c r="DS10" s="507"/>
      <c r="DT10" s="508"/>
    </row>
    <row r="11" spans="1:124" s="4" customFormat="1" ht="26.25" customHeight="1" hidden="1">
      <c r="A11" s="512" t="s">
        <v>9</v>
      </c>
      <c r="B11" s="513"/>
      <c r="C11" s="513"/>
      <c r="D11" s="513"/>
      <c r="E11" s="513"/>
      <c r="F11" s="514"/>
      <c r="G11" s="509" t="s">
        <v>65</v>
      </c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1"/>
      <c r="Z11" s="506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8"/>
      <c r="AM11" s="506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8"/>
      <c r="AZ11" s="506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6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8"/>
      <c r="BX11" s="506">
        <f t="shared" si="0"/>
        <v>0</v>
      </c>
      <c r="BY11" s="507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08"/>
      <c r="CK11" s="506"/>
      <c r="CL11" s="507"/>
      <c r="CM11" s="507"/>
      <c r="CN11" s="507"/>
      <c r="CO11" s="507"/>
      <c r="CP11" s="507"/>
      <c r="CQ11" s="507"/>
      <c r="CR11" s="507"/>
      <c r="CS11" s="507"/>
      <c r="CT11" s="507"/>
      <c r="CU11" s="507"/>
      <c r="CV11" s="507"/>
      <c r="CW11" s="507"/>
      <c r="CX11" s="507"/>
      <c r="CY11" s="508"/>
      <c r="CZ11" s="506"/>
      <c r="DA11" s="507"/>
      <c r="DB11" s="507"/>
      <c r="DC11" s="507"/>
      <c r="DD11" s="507"/>
      <c r="DE11" s="507"/>
      <c r="DF11" s="507"/>
      <c r="DG11" s="507"/>
      <c r="DH11" s="507"/>
      <c r="DI11" s="507"/>
      <c r="DJ11" s="508"/>
      <c r="DK11" s="506"/>
      <c r="DL11" s="507"/>
      <c r="DM11" s="507"/>
      <c r="DN11" s="507"/>
      <c r="DO11" s="507"/>
      <c r="DP11" s="507"/>
      <c r="DQ11" s="507"/>
      <c r="DR11" s="507"/>
      <c r="DS11" s="507"/>
      <c r="DT11" s="508"/>
    </row>
    <row r="12" spans="1:124" s="4" customFormat="1" ht="78.75" customHeight="1" hidden="1">
      <c r="A12" s="512" t="s">
        <v>10</v>
      </c>
      <c r="B12" s="513"/>
      <c r="C12" s="513"/>
      <c r="D12" s="513"/>
      <c r="E12" s="513"/>
      <c r="F12" s="514"/>
      <c r="G12" s="509" t="s">
        <v>66</v>
      </c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1"/>
      <c r="Z12" s="506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8"/>
      <c r="AM12" s="506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8"/>
      <c r="AZ12" s="506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6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8"/>
      <c r="BX12" s="506">
        <f t="shared" si="0"/>
        <v>0</v>
      </c>
      <c r="BY12" s="507"/>
      <c r="BZ12" s="507"/>
      <c r="CA12" s="507"/>
      <c r="CB12" s="507"/>
      <c r="CC12" s="507"/>
      <c r="CD12" s="507"/>
      <c r="CE12" s="507"/>
      <c r="CF12" s="507"/>
      <c r="CG12" s="507"/>
      <c r="CH12" s="507"/>
      <c r="CI12" s="507"/>
      <c r="CJ12" s="508"/>
      <c r="CK12" s="506"/>
      <c r="CL12" s="507"/>
      <c r="CM12" s="507"/>
      <c r="CN12" s="507"/>
      <c r="CO12" s="507"/>
      <c r="CP12" s="507"/>
      <c r="CQ12" s="507"/>
      <c r="CR12" s="507"/>
      <c r="CS12" s="507"/>
      <c r="CT12" s="507"/>
      <c r="CU12" s="507"/>
      <c r="CV12" s="507"/>
      <c r="CW12" s="507"/>
      <c r="CX12" s="507"/>
      <c r="CY12" s="508"/>
      <c r="CZ12" s="506"/>
      <c r="DA12" s="507"/>
      <c r="DB12" s="507"/>
      <c r="DC12" s="507"/>
      <c r="DD12" s="507"/>
      <c r="DE12" s="507"/>
      <c r="DF12" s="507"/>
      <c r="DG12" s="507"/>
      <c r="DH12" s="507"/>
      <c r="DI12" s="507"/>
      <c r="DJ12" s="508"/>
      <c r="DK12" s="506"/>
      <c r="DL12" s="507"/>
      <c r="DM12" s="507"/>
      <c r="DN12" s="507"/>
      <c r="DO12" s="507"/>
      <c r="DP12" s="507"/>
      <c r="DQ12" s="507"/>
      <c r="DR12" s="507"/>
      <c r="DS12" s="507"/>
      <c r="DT12" s="508"/>
    </row>
    <row r="13" spans="1:124" s="4" customFormat="1" ht="80.25" customHeight="1" hidden="1">
      <c r="A13" s="512" t="s">
        <v>11</v>
      </c>
      <c r="B13" s="513"/>
      <c r="C13" s="513"/>
      <c r="D13" s="513"/>
      <c r="E13" s="513"/>
      <c r="F13" s="514"/>
      <c r="G13" s="509" t="s">
        <v>67</v>
      </c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1"/>
      <c r="Z13" s="506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8"/>
      <c r="AM13" s="506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8"/>
      <c r="AZ13" s="506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6"/>
      <c r="BM13" s="507"/>
      <c r="BN13" s="507"/>
      <c r="BO13" s="507"/>
      <c r="BP13" s="507"/>
      <c r="BQ13" s="507"/>
      <c r="BR13" s="507"/>
      <c r="BS13" s="507"/>
      <c r="BT13" s="507"/>
      <c r="BU13" s="507"/>
      <c r="BV13" s="507"/>
      <c r="BW13" s="508"/>
      <c r="BX13" s="506">
        <f t="shared" si="0"/>
        <v>0</v>
      </c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8"/>
      <c r="CK13" s="506"/>
      <c r="CL13" s="507"/>
      <c r="CM13" s="507"/>
      <c r="CN13" s="507"/>
      <c r="CO13" s="507"/>
      <c r="CP13" s="507"/>
      <c r="CQ13" s="507"/>
      <c r="CR13" s="507"/>
      <c r="CS13" s="507"/>
      <c r="CT13" s="507"/>
      <c r="CU13" s="507"/>
      <c r="CV13" s="507"/>
      <c r="CW13" s="507"/>
      <c r="CX13" s="507"/>
      <c r="CY13" s="508"/>
      <c r="CZ13" s="506"/>
      <c r="DA13" s="507"/>
      <c r="DB13" s="507"/>
      <c r="DC13" s="507"/>
      <c r="DD13" s="507"/>
      <c r="DE13" s="507"/>
      <c r="DF13" s="507"/>
      <c r="DG13" s="507"/>
      <c r="DH13" s="507"/>
      <c r="DI13" s="507"/>
      <c r="DJ13" s="508"/>
      <c r="DK13" s="506"/>
      <c r="DL13" s="507"/>
      <c r="DM13" s="507"/>
      <c r="DN13" s="507"/>
      <c r="DO13" s="507"/>
      <c r="DP13" s="507"/>
      <c r="DQ13" s="507"/>
      <c r="DR13" s="507"/>
      <c r="DS13" s="507"/>
      <c r="DT13" s="508"/>
    </row>
    <row r="14" spans="1:124" s="4" customFormat="1" ht="52.5" customHeight="1" hidden="1">
      <c r="A14" s="512" t="s">
        <v>14</v>
      </c>
      <c r="B14" s="513"/>
      <c r="C14" s="513"/>
      <c r="D14" s="513"/>
      <c r="E14" s="513"/>
      <c r="F14" s="514"/>
      <c r="G14" s="509" t="s">
        <v>68</v>
      </c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1"/>
      <c r="Z14" s="506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8"/>
      <c r="AM14" s="506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8"/>
      <c r="AZ14" s="506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6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8"/>
      <c r="BX14" s="506">
        <f t="shared" si="0"/>
        <v>0</v>
      </c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8"/>
      <c r="CK14" s="506"/>
      <c r="CL14" s="507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8"/>
      <c r="CZ14" s="506"/>
      <c r="DA14" s="507"/>
      <c r="DB14" s="507"/>
      <c r="DC14" s="507"/>
      <c r="DD14" s="507"/>
      <c r="DE14" s="507"/>
      <c r="DF14" s="507"/>
      <c r="DG14" s="507"/>
      <c r="DH14" s="507"/>
      <c r="DI14" s="507"/>
      <c r="DJ14" s="508"/>
      <c r="DK14" s="506"/>
      <c r="DL14" s="507"/>
      <c r="DM14" s="507"/>
      <c r="DN14" s="507"/>
      <c r="DO14" s="507"/>
      <c r="DP14" s="507"/>
      <c r="DQ14" s="507"/>
      <c r="DR14" s="507"/>
      <c r="DS14" s="507"/>
      <c r="DT14" s="508"/>
    </row>
    <row r="15" spans="1:124" s="4" customFormat="1" ht="26.25" customHeight="1">
      <c r="A15" s="512" t="s">
        <v>9</v>
      </c>
      <c r="B15" s="513"/>
      <c r="C15" s="513"/>
      <c r="D15" s="513"/>
      <c r="E15" s="513"/>
      <c r="F15" s="514"/>
      <c r="G15" s="509" t="s">
        <v>182</v>
      </c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1"/>
      <c r="Z15" s="506">
        <v>3</v>
      </c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8"/>
      <c r="AM15" s="506">
        <v>12</v>
      </c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8"/>
      <c r="AZ15" s="506">
        <v>1900</v>
      </c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6">
        <f>Z15*AM15*AZ15</f>
        <v>68400</v>
      </c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8"/>
      <c r="BX15" s="506">
        <f t="shared" si="0"/>
        <v>68400</v>
      </c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8"/>
      <c r="CK15" s="506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8"/>
      <c r="CZ15" s="506"/>
      <c r="DA15" s="507"/>
      <c r="DB15" s="507"/>
      <c r="DC15" s="507"/>
      <c r="DD15" s="507"/>
      <c r="DE15" s="507"/>
      <c r="DF15" s="507"/>
      <c r="DG15" s="507"/>
      <c r="DH15" s="507"/>
      <c r="DI15" s="507"/>
      <c r="DJ15" s="508"/>
      <c r="DK15" s="506"/>
      <c r="DL15" s="507"/>
      <c r="DM15" s="507"/>
      <c r="DN15" s="507"/>
      <c r="DO15" s="507"/>
      <c r="DP15" s="507"/>
      <c r="DQ15" s="507"/>
      <c r="DR15" s="507"/>
      <c r="DS15" s="507"/>
      <c r="DT15" s="508"/>
    </row>
    <row r="16" spans="1:124" s="4" customFormat="1" ht="66.75" customHeight="1" hidden="1">
      <c r="A16" s="512" t="s">
        <v>10</v>
      </c>
      <c r="B16" s="513"/>
      <c r="C16" s="513"/>
      <c r="D16" s="513"/>
      <c r="E16" s="513"/>
      <c r="F16" s="514"/>
      <c r="G16" s="509" t="s">
        <v>71</v>
      </c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1"/>
      <c r="Z16" s="506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8"/>
      <c r="AM16" s="506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8"/>
      <c r="AZ16" s="506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6">
        <f>Z16*AM16*AZ16</f>
        <v>0</v>
      </c>
      <c r="BM16" s="507"/>
      <c r="BN16" s="507"/>
      <c r="BO16" s="507"/>
      <c r="BP16" s="507"/>
      <c r="BQ16" s="507"/>
      <c r="BR16" s="507"/>
      <c r="BS16" s="507"/>
      <c r="BT16" s="507"/>
      <c r="BU16" s="507"/>
      <c r="BV16" s="507"/>
      <c r="BW16" s="508"/>
      <c r="BX16" s="506">
        <f t="shared" si="0"/>
        <v>0</v>
      </c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8"/>
      <c r="CK16" s="506"/>
      <c r="CL16" s="507"/>
      <c r="CM16" s="507"/>
      <c r="CN16" s="507"/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8"/>
      <c r="CZ16" s="506"/>
      <c r="DA16" s="507"/>
      <c r="DB16" s="507"/>
      <c r="DC16" s="507"/>
      <c r="DD16" s="507"/>
      <c r="DE16" s="507"/>
      <c r="DF16" s="507"/>
      <c r="DG16" s="507"/>
      <c r="DH16" s="507"/>
      <c r="DI16" s="507"/>
      <c r="DJ16" s="508"/>
      <c r="DK16" s="506"/>
      <c r="DL16" s="507"/>
      <c r="DM16" s="507"/>
      <c r="DN16" s="507"/>
      <c r="DO16" s="507"/>
      <c r="DP16" s="507"/>
      <c r="DQ16" s="507"/>
      <c r="DR16" s="507"/>
      <c r="DS16" s="507"/>
      <c r="DT16" s="508"/>
    </row>
    <row r="17" spans="1:124" s="4" customFormat="1" ht="39" customHeight="1">
      <c r="A17" s="398" t="s">
        <v>10</v>
      </c>
      <c r="B17" s="399"/>
      <c r="C17" s="399"/>
      <c r="D17" s="399"/>
      <c r="E17" s="399"/>
      <c r="F17" s="400"/>
      <c r="G17" s="509" t="s">
        <v>201</v>
      </c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1"/>
      <c r="Z17" s="506">
        <v>1</v>
      </c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8"/>
      <c r="AM17" s="506">
        <v>1</v>
      </c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8"/>
      <c r="AZ17" s="506">
        <v>11040</v>
      </c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6">
        <f>Z17*AM17*AZ17</f>
        <v>11040</v>
      </c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8"/>
      <c r="BX17" s="506">
        <f t="shared" si="0"/>
        <v>11040</v>
      </c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8"/>
      <c r="CK17" s="506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8"/>
      <c r="CZ17" s="506"/>
      <c r="DA17" s="507"/>
      <c r="DB17" s="507"/>
      <c r="DC17" s="507"/>
      <c r="DD17" s="507"/>
      <c r="DE17" s="507"/>
      <c r="DF17" s="507"/>
      <c r="DG17" s="507"/>
      <c r="DH17" s="507"/>
      <c r="DI17" s="507"/>
      <c r="DJ17" s="508"/>
      <c r="DK17" s="506"/>
      <c r="DL17" s="507"/>
      <c r="DM17" s="507"/>
      <c r="DN17" s="507"/>
      <c r="DO17" s="507"/>
      <c r="DP17" s="507"/>
      <c r="DQ17" s="507"/>
      <c r="DR17" s="507"/>
      <c r="DS17" s="507"/>
      <c r="DT17" s="508"/>
    </row>
    <row r="18" spans="1:124" s="4" customFormat="1" ht="16.5" customHeight="1">
      <c r="A18" s="530" t="s">
        <v>18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1"/>
      <c r="AV18" s="531"/>
      <c r="AW18" s="531"/>
      <c r="AX18" s="531"/>
      <c r="AY18" s="531"/>
      <c r="AZ18" s="531"/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2"/>
      <c r="BL18" s="527">
        <f>BL9+BL10+BL15+BL17</f>
        <v>210000</v>
      </c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9"/>
      <c r="BX18" s="527">
        <f>BX9+BX10+BX15+BX17</f>
        <v>210000</v>
      </c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9"/>
      <c r="CK18" s="527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9"/>
      <c r="CZ18" s="527"/>
      <c r="DA18" s="528"/>
      <c r="DB18" s="528"/>
      <c r="DC18" s="528"/>
      <c r="DD18" s="528"/>
      <c r="DE18" s="528"/>
      <c r="DF18" s="528"/>
      <c r="DG18" s="528"/>
      <c r="DH18" s="528"/>
      <c r="DI18" s="528"/>
      <c r="DJ18" s="529"/>
      <c r="DK18" s="527"/>
      <c r="DL18" s="528"/>
      <c r="DM18" s="528"/>
      <c r="DN18" s="528"/>
      <c r="DO18" s="528"/>
      <c r="DP18" s="528"/>
      <c r="DQ18" s="528"/>
      <c r="DR18" s="528"/>
      <c r="DS18" s="528"/>
      <c r="DT18" s="529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7"/>
  <sheetViews>
    <sheetView view="pageBreakPreview" zoomScaleSheetLayoutView="100" zoomScalePageLayoutView="0" workbookViewId="0" topLeftCell="A1">
      <selection activeCell="I13" sqref="I13:W13"/>
    </sheetView>
  </sheetViews>
  <sheetFormatPr defaultColWidth="0.875" defaultRowHeight="12.75"/>
  <cols>
    <col min="1" max="1" width="10.125" style="10" customWidth="1"/>
    <col min="2" max="2" width="23.375" style="10" customWidth="1"/>
    <col min="3" max="3" width="14.00390625" style="10" customWidth="1"/>
    <col min="4" max="4" width="13.875" style="10" customWidth="1"/>
    <col min="5" max="5" width="11.875" style="10" customWidth="1"/>
    <col min="6" max="6" width="9.875" style="10" customWidth="1"/>
    <col min="7" max="7" width="13.125" style="10" customWidth="1"/>
    <col min="8" max="8" width="12.625" style="10" customWidth="1"/>
    <col min="9" max="16384" width="0.875" style="10" customWidth="1"/>
  </cols>
  <sheetData>
    <row r="1" ht="3" customHeight="1"/>
    <row r="2" ht="15">
      <c r="A2" s="10" t="s">
        <v>72</v>
      </c>
    </row>
    <row r="3" ht="12.75" customHeight="1"/>
    <row r="4" spans="1:44" s="11" customFormat="1" ht="11.25" customHeight="1">
      <c r="A4" s="462" t="s">
        <v>3</v>
      </c>
      <c r="B4" s="475"/>
      <c r="C4" s="462" t="s">
        <v>173</v>
      </c>
      <c r="D4" s="462" t="s">
        <v>73</v>
      </c>
      <c r="E4" s="462" t="s">
        <v>74</v>
      </c>
      <c r="F4" s="462" t="s">
        <v>75</v>
      </c>
      <c r="G4" s="462" t="s">
        <v>174</v>
      </c>
      <c r="H4" s="453" t="s">
        <v>0</v>
      </c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94"/>
    </row>
    <row r="5" spans="1:44" s="11" customFormat="1" ht="84" customHeight="1">
      <c r="A5" s="476"/>
      <c r="B5" s="478"/>
      <c r="C5" s="476"/>
      <c r="D5" s="476"/>
      <c r="E5" s="476"/>
      <c r="F5" s="476"/>
      <c r="G5" s="476"/>
      <c r="H5" s="476" t="s">
        <v>118</v>
      </c>
      <c r="I5" s="476" t="s">
        <v>122</v>
      </c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6"/>
      <c r="X5" s="479" t="s">
        <v>19</v>
      </c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1"/>
    </row>
    <row r="6" spans="1:44" s="11" customFormat="1" ht="26.25" customHeight="1">
      <c r="A6" s="479"/>
      <c r="B6" s="481"/>
      <c r="C6" s="479"/>
      <c r="D6" s="479"/>
      <c r="E6" s="479"/>
      <c r="F6" s="479"/>
      <c r="G6" s="479"/>
      <c r="H6" s="281"/>
      <c r="I6" s="281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3"/>
      <c r="X6" s="453" t="s">
        <v>2</v>
      </c>
      <c r="Y6" s="482"/>
      <c r="Z6" s="482"/>
      <c r="AA6" s="482"/>
      <c r="AB6" s="482"/>
      <c r="AC6" s="482"/>
      <c r="AD6" s="482"/>
      <c r="AE6" s="482"/>
      <c r="AF6" s="482"/>
      <c r="AG6" s="482"/>
      <c r="AH6" s="483"/>
      <c r="AI6" s="453" t="s">
        <v>20</v>
      </c>
      <c r="AJ6" s="482"/>
      <c r="AK6" s="482"/>
      <c r="AL6" s="482"/>
      <c r="AM6" s="482"/>
      <c r="AN6" s="482"/>
      <c r="AO6" s="482"/>
      <c r="AP6" s="482"/>
      <c r="AQ6" s="482"/>
      <c r="AR6" s="483"/>
    </row>
    <row r="7" spans="1:44" s="12" customFormat="1" ht="12.75">
      <c r="A7" s="118">
        <v>1</v>
      </c>
      <c r="B7" s="119"/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490">
        <v>9</v>
      </c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2"/>
      <c r="X7" s="490">
        <v>10</v>
      </c>
      <c r="Y7" s="491"/>
      <c r="Z7" s="491"/>
      <c r="AA7" s="491"/>
      <c r="AB7" s="491"/>
      <c r="AC7" s="491"/>
      <c r="AD7" s="491"/>
      <c r="AE7" s="491"/>
      <c r="AF7" s="491"/>
      <c r="AG7" s="491"/>
      <c r="AH7" s="492"/>
      <c r="AI7" s="490">
        <v>11</v>
      </c>
      <c r="AJ7" s="491"/>
      <c r="AK7" s="491"/>
      <c r="AL7" s="491"/>
      <c r="AM7" s="491"/>
      <c r="AN7" s="491"/>
      <c r="AO7" s="491"/>
      <c r="AP7" s="491"/>
      <c r="AQ7" s="491"/>
      <c r="AR7" s="492"/>
    </row>
    <row r="8" spans="1:44" s="13" customFormat="1" ht="25.5">
      <c r="A8" s="6">
        <v>1</v>
      </c>
      <c r="B8" s="6" t="s">
        <v>203</v>
      </c>
      <c r="C8" s="7">
        <v>244</v>
      </c>
      <c r="D8" s="7" t="s">
        <v>202</v>
      </c>
      <c r="E8" s="8">
        <f>6895+952</f>
        <v>7847</v>
      </c>
      <c r="F8" s="9">
        <v>105</v>
      </c>
      <c r="G8" s="9">
        <f aca="true" t="shared" si="0" ref="G8:G14">E8*F8</f>
        <v>823935</v>
      </c>
      <c r="H8" s="115">
        <f aca="true" t="shared" si="1" ref="H8:H14">G8</f>
        <v>823935</v>
      </c>
      <c r="I8" s="334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6"/>
      <c r="X8" s="334"/>
      <c r="Y8" s="335"/>
      <c r="Z8" s="335"/>
      <c r="AA8" s="335"/>
      <c r="AB8" s="335"/>
      <c r="AC8" s="335"/>
      <c r="AD8" s="335"/>
      <c r="AE8" s="335"/>
      <c r="AF8" s="335"/>
      <c r="AG8" s="335"/>
      <c r="AH8" s="336"/>
      <c r="AI8" s="334"/>
      <c r="AJ8" s="335"/>
      <c r="AK8" s="335"/>
      <c r="AL8" s="335"/>
      <c r="AM8" s="335"/>
      <c r="AN8" s="335"/>
      <c r="AO8" s="335"/>
      <c r="AP8" s="335"/>
      <c r="AQ8" s="335"/>
      <c r="AR8" s="336"/>
    </row>
    <row r="9" spans="1:44" s="13" customFormat="1" ht="25.5">
      <c r="A9" s="6">
        <v>2</v>
      </c>
      <c r="B9" s="6" t="s">
        <v>204</v>
      </c>
      <c r="C9" s="7">
        <v>244</v>
      </c>
      <c r="D9" s="7" t="s">
        <v>202</v>
      </c>
      <c r="E9" s="8">
        <v>1</v>
      </c>
      <c r="F9" s="9">
        <v>39.8</v>
      </c>
      <c r="G9" s="9">
        <f t="shared" si="0"/>
        <v>39.8</v>
      </c>
      <c r="H9" s="115">
        <f t="shared" si="1"/>
        <v>39.8</v>
      </c>
      <c r="I9" s="334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6"/>
      <c r="X9" s="334"/>
      <c r="Y9" s="335"/>
      <c r="Z9" s="335"/>
      <c r="AA9" s="335"/>
      <c r="AB9" s="335"/>
      <c r="AC9" s="335"/>
      <c r="AD9" s="335"/>
      <c r="AE9" s="335"/>
      <c r="AF9" s="335"/>
      <c r="AG9" s="335"/>
      <c r="AH9" s="336"/>
      <c r="AI9" s="334"/>
      <c r="AJ9" s="335"/>
      <c r="AK9" s="335"/>
      <c r="AL9" s="335"/>
      <c r="AM9" s="335"/>
      <c r="AN9" s="335"/>
      <c r="AO9" s="335"/>
      <c r="AP9" s="335"/>
      <c r="AQ9" s="335"/>
      <c r="AR9" s="336"/>
    </row>
    <row r="10" spans="1:44" s="13" customFormat="1" ht="25.5">
      <c r="A10" s="6">
        <v>3</v>
      </c>
      <c r="B10" s="6" t="s">
        <v>204</v>
      </c>
      <c r="C10" s="7">
        <v>244</v>
      </c>
      <c r="D10" s="7" t="s">
        <v>202</v>
      </c>
      <c r="E10" s="8">
        <v>28000.84</v>
      </c>
      <c r="F10" s="9">
        <v>30</v>
      </c>
      <c r="G10" s="9">
        <f t="shared" si="0"/>
        <v>840025.2</v>
      </c>
      <c r="H10" s="115">
        <f>G10-X10</f>
        <v>840025.2</v>
      </c>
      <c r="I10" s="334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6"/>
      <c r="X10" s="334"/>
      <c r="Y10" s="335"/>
      <c r="Z10" s="335"/>
      <c r="AA10" s="335"/>
      <c r="AB10" s="335"/>
      <c r="AC10" s="335"/>
      <c r="AD10" s="335"/>
      <c r="AE10" s="335"/>
      <c r="AF10" s="335"/>
      <c r="AG10" s="335"/>
      <c r="AH10" s="336"/>
      <c r="AI10" s="334"/>
      <c r="AJ10" s="335"/>
      <c r="AK10" s="335"/>
      <c r="AL10" s="335"/>
      <c r="AM10" s="335"/>
      <c r="AN10" s="335"/>
      <c r="AO10" s="335"/>
      <c r="AP10" s="335"/>
      <c r="AQ10" s="335"/>
      <c r="AR10" s="336"/>
    </row>
    <row r="11" spans="1:44" s="13" customFormat="1" ht="25.5">
      <c r="A11" s="6">
        <v>4</v>
      </c>
      <c r="B11" s="6" t="s">
        <v>205</v>
      </c>
      <c r="C11" s="7">
        <v>244</v>
      </c>
      <c r="D11" s="7" t="s">
        <v>202</v>
      </c>
      <c r="E11" s="8">
        <v>400</v>
      </c>
      <c r="F11" s="9">
        <v>840</v>
      </c>
      <c r="G11" s="9">
        <f t="shared" si="0"/>
        <v>336000</v>
      </c>
      <c r="H11" s="115">
        <f t="shared" si="1"/>
        <v>336000</v>
      </c>
      <c r="I11" s="334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6"/>
      <c r="X11" s="334"/>
      <c r="Y11" s="335"/>
      <c r="Z11" s="335"/>
      <c r="AA11" s="335"/>
      <c r="AB11" s="335"/>
      <c r="AC11" s="335"/>
      <c r="AD11" s="335"/>
      <c r="AE11" s="335"/>
      <c r="AF11" s="335"/>
      <c r="AG11" s="335"/>
      <c r="AH11" s="336"/>
      <c r="AI11" s="334"/>
      <c r="AJ11" s="335"/>
      <c r="AK11" s="335"/>
      <c r="AL11" s="335"/>
      <c r="AM11" s="335"/>
      <c r="AN11" s="335"/>
      <c r="AO11" s="335"/>
      <c r="AP11" s="335"/>
      <c r="AQ11" s="335"/>
      <c r="AR11" s="336"/>
    </row>
    <row r="12" spans="1:44" s="13" customFormat="1" ht="38.25">
      <c r="A12" s="14" t="s">
        <v>11</v>
      </c>
      <c r="B12" s="6" t="s">
        <v>206</v>
      </c>
      <c r="C12" s="7">
        <v>247</v>
      </c>
      <c r="D12" s="7" t="s">
        <v>207</v>
      </c>
      <c r="E12" s="8">
        <v>295400</v>
      </c>
      <c r="F12" s="9">
        <v>15</v>
      </c>
      <c r="G12" s="19">
        <f t="shared" si="0"/>
        <v>4431000</v>
      </c>
      <c r="H12" s="115">
        <f t="shared" si="1"/>
        <v>4431000</v>
      </c>
      <c r="I12" s="334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6"/>
      <c r="X12" s="334"/>
      <c r="Y12" s="335"/>
      <c r="Z12" s="335"/>
      <c r="AA12" s="335"/>
      <c r="AB12" s="335"/>
      <c r="AC12" s="335"/>
      <c r="AD12" s="335"/>
      <c r="AE12" s="335"/>
      <c r="AF12" s="335"/>
      <c r="AG12" s="335"/>
      <c r="AH12" s="336"/>
      <c r="AI12" s="334"/>
      <c r="AJ12" s="335"/>
      <c r="AK12" s="335"/>
      <c r="AL12" s="335"/>
      <c r="AM12" s="335"/>
      <c r="AN12" s="335"/>
      <c r="AO12" s="335"/>
      <c r="AP12" s="335"/>
      <c r="AQ12" s="335"/>
      <c r="AR12" s="336"/>
    </row>
    <row r="13" spans="1:44" s="13" customFormat="1" ht="38.25">
      <c r="A13" s="14" t="s">
        <v>14</v>
      </c>
      <c r="B13" s="6" t="s">
        <v>208</v>
      </c>
      <c r="C13" s="7">
        <v>247</v>
      </c>
      <c r="D13" s="7" t="s">
        <v>209</v>
      </c>
      <c r="E13" s="8">
        <v>1900</v>
      </c>
      <c r="F13" s="9">
        <v>1800</v>
      </c>
      <c r="G13" s="19">
        <f t="shared" si="0"/>
        <v>3420000</v>
      </c>
      <c r="H13" s="115">
        <f t="shared" si="1"/>
        <v>3420000</v>
      </c>
      <c r="I13" s="334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6"/>
      <c r="X13" s="334"/>
      <c r="Y13" s="335"/>
      <c r="Z13" s="335"/>
      <c r="AA13" s="335"/>
      <c r="AB13" s="335"/>
      <c r="AC13" s="335"/>
      <c r="AD13" s="335"/>
      <c r="AE13" s="335"/>
      <c r="AF13" s="335"/>
      <c r="AG13" s="335"/>
      <c r="AH13" s="336"/>
      <c r="AI13" s="334"/>
      <c r="AJ13" s="335"/>
      <c r="AK13" s="335"/>
      <c r="AL13" s="335"/>
      <c r="AM13" s="335"/>
      <c r="AN13" s="335"/>
      <c r="AO13" s="335"/>
      <c r="AP13" s="335"/>
      <c r="AQ13" s="335"/>
      <c r="AR13" s="336"/>
    </row>
    <row r="14" spans="1:44" s="13" customFormat="1" ht="38.25">
      <c r="A14" s="14" t="s">
        <v>69</v>
      </c>
      <c r="B14" s="6" t="s">
        <v>210</v>
      </c>
      <c r="C14" s="7">
        <v>247</v>
      </c>
      <c r="D14" s="7" t="s">
        <v>211</v>
      </c>
      <c r="E14" s="8">
        <v>3100</v>
      </c>
      <c r="F14" s="9">
        <v>70</v>
      </c>
      <c r="G14" s="19">
        <f t="shared" si="0"/>
        <v>217000</v>
      </c>
      <c r="H14" s="115">
        <f t="shared" si="1"/>
        <v>217000</v>
      </c>
      <c r="I14" s="334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6"/>
      <c r="X14" s="334"/>
      <c r="Y14" s="335"/>
      <c r="Z14" s="335"/>
      <c r="AA14" s="335"/>
      <c r="AB14" s="335"/>
      <c r="AC14" s="335"/>
      <c r="AD14" s="335"/>
      <c r="AE14" s="335"/>
      <c r="AF14" s="335"/>
      <c r="AG14" s="335"/>
      <c r="AH14" s="336"/>
      <c r="AI14" s="334"/>
      <c r="AJ14" s="335"/>
      <c r="AK14" s="335"/>
      <c r="AL14" s="335"/>
      <c r="AM14" s="335"/>
      <c r="AN14" s="335"/>
      <c r="AO14" s="335"/>
      <c r="AP14" s="335"/>
      <c r="AQ14" s="335"/>
      <c r="AR14" s="336"/>
    </row>
    <row r="15" spans="1:44" s="47" customFormat="1" ht="16.5" customHeight="1">
      <c r="A15" s="449" t="s">
        <v>18</v>
      </c>
      <c r="B15" s="502"/>
      <c r="C15" s="502"/>
      <c r="D15" s="502"/>
      <c r="E15" s="502"/>
      <c r="F15" s="502"/>
      <c r="G15" s="56">
        <f>G8+G9+G10+G11+G12+G13+G14</f>
        <v>10068000</v>
      </c>
      <c r="H15" s="121">
        <f>H8+H9+H10+H11+H12+H13+H14</f>
        <v>10068000</v>
      </c>
      <c r="I15" s="499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1"/>
      <c r="X15" s="487"/>
      <c r="Y15" s="500"/>
      <c r="Z15" s="500"/>
      <c r="AA15" s="500"/>
      <c r="AB15" s="500"/>
      <c r="AC15" s="500"/>
      <c r="AD15" s="500"/>
      <c r="AE15" s="500"/>
      <c r="AF15" s="500"/>
      <c r="AG15" s="500"/>
      <c r="AH15" s="501"/>
      <c r="AI15" s="499"/>
      <c r="AJ15" s="500"/>
      <c r="AK15" s="500"/>
      <c r="AL15" s="500"/>
      <c r="AM15" s="500"/>
      <c r="AN15" s="500"/>
      <c r="AO15" s="500"/>
      <c r="AP15" s="500"/>
      <c r="AQ15" s="500"/>
      <c r="AR15" s="501"/>
    </row>
    <row r="17" spans="24:33" ht="15"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</row>
  </sheetData>
  <sheetProtection/>
  <mergeCells count="42">
    <mergeCell ref="X17:AG17"/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2023-12-25T11:12:10Z</cp:lastPrinted>
  <dcterms:created xsi:type="dcterms:W3CDTF">2010-11-26T07:12:57Z</dcterms:created>
  <dcterms:modified xsi:type="dcterms:W3CDTF">2024-01-26T11:29:58Z</dcterms:modified>
  <cp:category/>
  <cp:version/>
  <cp:contentType/>
  <cp:contentStatus/>
</cp:coreProperties>
</file>