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60" activeTab="0"/>
  </bookViews>
  <sheets>
    <sheet name="ПФХД стр 1_3" sheetId="1" r:id="rId1"/>
    <sheet name="ПФХД стр 4_5" sheetId="2" r:id="rId2"/>
    <sheet name="поступления" sheetId="3" r:id="rId3"/>
    <sheet name="стр.1_2" sheetId="4" r:id="rId4"/>
    <sheet name="стр 3-4" sheetId="5" r:id="rId5"/>
    <sheet name="стр.6_7" sheetId="6" r:id="rId6"/>
    <sheet name="стр.9_11" sheetId="7" r:id="rId7"/>
    <sheet name="стр.17_18" sheetId="8" r:id="rId8"/>
    <sheet name="стр.20" sheetId="9" r:id="rId9"/>
    <sheet name="стр.21_23" sheetId="10" r:id="rId10"/>
    <sheet name="стр.24" sheetId="11" r:id="rId11"/>
    <sheet name="стр.25" sheetId="12" r:id="rId12"/>
    <sheet name="стр.26" sheetId="13" r:id="rId13"/>
  </sheets>
  <definedNames>
    <definedName name="_xlnm.Print_Titles" localSheetId="3">'стр.1_2'!$8:$11</definedName>
    <definedName name="_xlnm.Print_Titles" localSheetId="7">'стр.17_18'!$5:$8</definedName>
    <definedName name="_xlnm.Print_Titles" localSheetId="8">'стр.20'!$4:$7</definedName>
    <definedName name="_xlnm.Print_Titles" localSheetId="5">'стр.6_7'!$3:$6</definedName>
    <definedName name="_xlnm.Print_Area" localSheetId="2">'поступления'!$A$1:$GE$109</definedName>
    <definedName name="_xlnm.Print_Area" localSheetId="0">'ПФХД стр 1_3'!$A$1:$O$110</definedName>
    <definedName name="_xlnm.Print_Area" localSheetId="1">'ПФХД стр 4_5'!$A$1:$DI$38</definedName>
    <definedName name="_xlnm.Print_Area" localSheetId="3">'стр.1_2'!$A$1:$EC$19</definedName>
    <definedName name="_xlnm.Print_Area" localSheetId="7">'стр.17_18'!$A$1:$DT$18</definedName>
    <definedName name="_xlnm.Print_Area" localSheetId="8">'стр.20'!$A$1:$AR$15</definedName>
    <definedName name="_xlnm.Print_Area" localSheetId="9">'стр.21_23'!$A$1:$I$43</definedName>
    <definedName name="_xlnm.Print_Area" localSheetId="10">'стр.24'!$A$1:$J$28</definedName>
    <definedName name="_xlnm.Print_Area" localSheetId="11">'стр.25'!$A$1:$J$13</definedName>
    <definedName name="_xlnm.Print_Area" localSheetId="12">'стр.26'!$A$1:$K$14</definedName>
    <definedName name="_xlnm.Print_Area" localSheetId="5">'стр.6_7'!$A$1:$I$22</definedName>
    <definedName name="_xlnm.Print_Area" localSheetId="6">'стр.9_11'!$A$1:$DU$63</definedName>
  </definedNames>
  <calcPr fullCalcOnLoad="1"/>
</workbook>
</file>

<file path=xl/sharedStrings.xml><?xml version="1.0" encoding="utf-8"?>
<sst xmlns="http://schemas.openxmlformats.org/spreadsheetml/2006/main" count="1814" uniqueCount="580">
  <si>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</si>
  <si>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</si>
  <si>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</si>
  <si>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</si>
  <si>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</si>
  <si>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</si>
  <si>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</si>
  <si>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</si>
  <si>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</si>
  <si>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</si>
  <si>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</si>
  <si>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</si>
  <si>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</si>
  <si>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</si>
  <si>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</si>
  <si>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</si>
  <si>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</si>
  <si>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</si>
  <si>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</si>
  <si>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</si>
  <si>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</si>
  <si>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</si>
  <si>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</si>
  <si>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</si>
  <si>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</si>
  <si>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</si>
  <si>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</si>
  <si>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</si>
  <si>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</si>
  <si>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</si>
  <si>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</si>
  <si>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</si>
  <si>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</si>
  <si>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</si>
  <si>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</si>
  <si>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</si>
  <si>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</si>
  <si>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</si>
  <si>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</si>
  <si>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</si>
  <si>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</si>
  <si>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</si>
  <si>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</si>
  <si>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</si>
  <si>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</si>
  <si>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</si>
  <si>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</si>
  <si>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</si>
  <si>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</si>
  <si>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</si>
  <si>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</si>
  <si>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</si>
  <si>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</si>
  <si>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</si>
  <si>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</si>
  <si>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</si>
  <si>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</si>
  <si>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</si>
  <si>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</si>
  <si>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</si>
  <si>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</si>
  <si>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</si>
  <si>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</si>
  <si>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</si>
  <si>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</si>
  <si>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</si>
  <si>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</si>
  <si>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</si>
  <si>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</si>
  <si>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</si>
  <si>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</si>
  <si>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</si>
  <si>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</si>
  <si>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</si>
  <si>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</si>
  <si>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</si>
  <si>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</si>
  <si>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</si>
  <si>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</si>
  <si>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</si>
  <si>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</si>
  <si>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</si>
  <si>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</si>
  <si>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</si>
  <si>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</si>
  <si>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</si>
  <si>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</si>
  <si>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</si>
  <si>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</si>
  <si>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</si>
  <si>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</si>
  <si>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</si>
  <si>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</si>
  <si>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</si>
  <si>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</si>
  <si>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</si>
  <si>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</si>
  <si>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</si>
  <si>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</si>
  <si>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</si>
  <si>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</si>
  <si>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</si>
  <si>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</si>
  <si>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</si>
  <si>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</si>
  <si>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</si>
  <si>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</si>
  <si>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</si>
  <si>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</si>
  <si>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</si>
  <si>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</si>
  <si>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</si>
  <si>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</si>
  <si>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</si>
  <si>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</si>
  <si>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</si>
  <si>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</si>
  <si>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</si>
  <si>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</si>
  <si>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</si>
  <si>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</si>
  <si>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</si>
  <si>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</si>
  <si>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</si>
  <si>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</si>
  <si>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</si>
  <si>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</si>
  <si>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</si>
  <si>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</si>
  <si>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</si>
  <si>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</si>
  <si>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</si>
  <si>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</si>
  <si>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</si>
  <si>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</si>
  <si>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</si>
  <si>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</si>
  <si>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</si>
  <si>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</si>
  <si>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</si>
  <si>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</si>
  <si>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</si>
  <si>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</si>
  <si>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</si>
  <si>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</si>
  <si>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</si>
  <si>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</si>
  <si>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</si>
  <si>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</si>
  <si>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</si>
  <si>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</si>
  <si>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</si>
  <si>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</si>
  <si>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</si>
  <si>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</si>
  <si>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</si>
  <si>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</si>
  <si>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</si>
  <si>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</si>
  <si>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</si>
  <si>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</si>
  <si>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</si>
  <si>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</si>
  <si>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</si>
  <si>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</si>
  <si>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</si>
  <si>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</si>
  <si>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</si>
  <si>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</si>
  <si>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</si>
  <si>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</si>
  <si>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</si>
  <si>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</si>
  <si>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</si>
  <si>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</si>
  <si>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</si>
  <si>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</si>
  <si>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</si>
  <si>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</si>
  <si>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</si>
  <si>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</si>
  <si>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</si>
  <si>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</si>
  <si>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</si>
  <si>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</si>
  <si>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</si>
  <si>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</si>
  <si>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</si>
  <si>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</si>
  <si>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</si>
  <si>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</si>
  <si>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</si>
  <si>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</si>
  <si>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</si>
  <si>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</si>
  <si>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</si>
  <si>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</si>
  <si>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</si>
  <si>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</si>
  <si>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</si>
  <si>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</si>
  <si>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</si>
  <si>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</si>
  <si>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</si>
  <si>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</si>
  <si>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</si>
  <si>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</si>
  <si>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</si>
  <si>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</si>
  <si>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</si>
  <si>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</si>
  <si>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</si>
  <si>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</si>
  <si>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</si>
  <si>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</si>
  <si>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</si>
  <si>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</si>
  <si>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</si>
  <si>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</si>
  <si>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</si>
  <si>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 xml:space="preserve">         Штрафы за нарушение законодательства о налогах и сборах, законодательства о страховых взносах</t>
  </si>
  <si>
    <t>1.1.2</t>
  </si>
  <si>
    <t>1.1.3</t>
  </si>
  <si>
    <t>% посещения ниже 70% (составил 53,42)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</si>
  <si>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</si>
  <si>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</si>
  <si>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</si>
  <si>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</si>
  <si>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</si>
  <si>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</si>
  <si>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</si>
  <si>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</si>
  <si>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</si>
  <si>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</si>
  <si>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</si>
  <si>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</si>
  <si>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</si>
  <si>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</si>
  <si>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</si>
  <si>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</si>
  <si>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</si>
  <si>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</si>
  <si>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</si>
  <si>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</si>
  <si>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</si>
  <si>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</si>
  <si>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</si>
  <si>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</si>
  <si>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</si>
  <si>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</si>
  <si>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</si>
  <si>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Заключено договоров больше, чем в 2022г.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</si>
  <si>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</si>
  <si>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</si>
  <si>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</si>
  <si>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</si>
  <si>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1.1.6</t>
  </si>
  <si>
    <t>1.1.4</t>
  </si>
  <si>
    <t>1.1.5</t>
  </si>
  <si>
    <t>Переход на организацию питания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</si>
  <si>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</si>
  <si>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</si>
  <si>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</si>
  <si>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</si>
  <si>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</si>
  <si>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1.5</t>
  </si>
  <si>
    <t>предметы интерьера</t>
  </si>
  <si>
    <t>1.6</t>
  </si>
  <si>
    <t>оборудование для учебного процесса</t>
  </si>
  <si>
    <t>Сертификат:</t>
  </si>
  <si>
    <t>Утверждаю</t>
  </si>
  <si>
    <t>Серийный номер сертификата:714004DD3A741F3C12CD3C2C7698B5DD</t>
  </si>
  <si>
    <t>Заведующий</t>
  </si>
  <si>
    <t>Субъект сертификата:Кузенкова Ольга Анатольевна</t>
  </si>
  <si>
    <t>(наименование должности уполномоченного лица)</t>
  </si>
  <si>
    <t>Действителен с:16.03.2023 08:30</t>
  </si>
  <si>
    <t>Муниципальное дошкольное образовательное учреждение "Детский сад комбинированного вида №59" д.Новое Девяткино</t>
  </si>
  <si>
    <t>Действителен по:08.06.2024 08:30</t>
  </si>
  <si>
    <t>(наименование органа - учредителя (учреждения)</t>
  </si>
  <si>
    <t>____________               О.А.Кузенкова</t>
  </si>
  <si>
    <t xml:space="preserve">      (подпись)</t>
  </si>
  <si>
    <t xml:space="preserve">       (расшифровка подписи)</t>
  </si>
  <si>
    <t>План финансово-хозяйственной деятельности на 2023 г.</t>
  </si>
  <si>
    <t>и плановый период 2024 и 2025 годов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</si>
  <si>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</si>
  <si>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</si>
  <si>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</si>
  <si>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</si>
  <si>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</si>
  <si>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</si>
  <si>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</si>
  <si>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</si>
  <si>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</si>
  <si>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41391219</t>
  </si>
  <si>
    <t>ИНН</t>
  </si>
  <si>
    <t>4703040438</t>
  </si>
  <si>
    <t>Учреждение</t>
  </si>
  <si>
    <t>Муниципальное дошкольное образовательное учреждение " Детский сад комбинированного вида № 59 " д. Новое Девяткино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</si>
  <si>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</si>
  <si>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</si>
  <si>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</si>
  <si>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</si>
  <si>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</si>
  <si>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</si>
  <si>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</si>
  <si>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</si>
  <si>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</si>
  <si>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</si>
  <si>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</si>
  <si>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</si>
  <si>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</si>
  <si>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</si>
  <si>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</si>
  <si>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</si>
  <si>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</si>
  <si>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</si>
  <si>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</si>
  <si>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</si>
  <si>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</si>
  <si>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</si>
  <si>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</si>
  <si>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</si>
  <si>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</si>
  <si>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</si>
  <si>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</si>
  <si>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</si>
  <si>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</si>
  <si>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</si>
  <si>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</si>
  <si>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</si>
  <si>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</si>
  <si>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</si>
  <si>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</si>
  <si>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</si>
  <si>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</si>
  <si>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</si>
  <si>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</si>
  <si>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</si>
  <si>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</si>
  <si>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</si>
  <si>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</si>
  <si>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</si>
  <si>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</si>
  <si>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</si>
  <si>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</si>
  <si>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</si>
  <si>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</si>
  <si>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</si>
  <si>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</si>
  <si>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от компенсации затрат</t>
  </si>
  <si>
    <t>134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</si>
  <si>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</si>
  <si>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</si>
  <si>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</si>
  <si>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</si>
  <si>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</si>
  <si>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</si>
  <si>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</si>
  <si>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</si>
  <si>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</si>
  <si>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</si>
  <si>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</si>
  <si>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</si>
  <si>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</si>
  <si>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</si>
  <si>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</si>
  <si>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</si>
  <si>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015112102</t>
  </si>
  <si>
    <t>015112134</t>
  </si>
  <si>
    <t>162</t>
  </si>
  <si>
    <t>015112262</t>
  </si>
  <si>
    <t>015112263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</si>
  <si>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</si>
  <si>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</si>
  <si>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</si>
  <si>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</si>
  <si>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</si>
  <si>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</si>
  <si>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</si>
  <si>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</si>
  <si>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</si>
  <si>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</si>
  <si>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</si>
  <si>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</si>
  <si>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</si>
  <si>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</si>
  <si>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</si>
  <si>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</si>
  <si>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</si>
  <si>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</si>
  <si>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</si>
  <si>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</si>
  <si>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</si>
  <si>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</si>
  <si>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</si>
  <si>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</si>
  <si>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</si>
  <si>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</si>
  <si>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</si>
  <si>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</si>
  <si>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</si>
  <si>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</si>
  <si>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</si>
  <si>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</si>
  <si>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</si>
  <si>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</si>
  <si>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</si>
  <si>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292</t>
  </si>
  <si>
    <t>01500000002062292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</si>
  <si>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</si>
  <si>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</si>
  <si>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</si>
  <si>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</si>
  <si>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</si>
  <si>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</si>
  <si>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>01500000002063293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</si>
  <si>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</si>
  <si>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</si>
  <si>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</si>
  <si>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</si>
  <si>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</si>
  <si>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</si>
  <si>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</si>
  <si>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</si>
  <si>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</si>
  <si>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</si>
  <si>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</si>
  <si>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Увеличение стоимости продуктов питания</t>
  </si>
  <si>
    <t>342</t>
  </si>
  <si>
    <t xml:space="preserve">         Увеличение стоимости прочих материальных запасов</t>
  </si>
  <si>
    <t>346</t>
  </si>
  <si>
    <t>01500000002062310</t>
  </si>
  <si>
    <t>01500000002062346</t>
  </si>
  <si>
    <t>01500000002063342</t>
  </si>
  <si>
    <t>01500000002064226</t>
  </si>
  <si>
    <t>01500000002064310</t>
  </si>
  <si>
    <t>01500000002064342</t>
  </si>
  <si>
    <t xml:space="preserve">         Увеличение стоимости мягкого инвентаря</t>
  </si>
  <si>
    <t>345</t>
  </si>
  <si>
    <t>01500000002064345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</si>
  <si>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</si>
  <si>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</si>
  <si>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</si>
  <si>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</si>
  <si>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</si>
  <si>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</si>
  <si>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</si>
  <si>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</si>
  <si>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</si>
  <si>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</si>
  <si>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</si>
  <si>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</si>
  <si>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</si>
  <si>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</si>
  <si>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</si>
  <si>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</si>
  <si>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</si>
  <si>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</si>
  <si>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</si>
  <si>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</si>
  <si>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</si>
  <si>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</si>
  <si>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</si>
  <si>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</si>
  <si>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</si>
  <si>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</si>
  <si>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налог на прибыль</t>
  </si>
  <si>
    <t>3010</t>
  </si>
  <si>
    <t>180</t>
  </si>
  <si>
    <t>189</t>
  </si>
  <si>
    <t>Прочие выплаты, всего</t>
  </si>
  <si>
    <t>4000</t>
  </si>
  <si>
    <t xml:space="preserve">   из них: возврат в бюджет средств субсидии</t>
  </si>
  <si>
    <t>4010</t>
  </si>
  <si>
    <t>610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</si>
  <si>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</si>
  <si>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</si>
  <si>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</si>
  <si>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</si>
  <si>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</si>
  <si>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</si>
  <si>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</si>
  <si>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</si>
  <si>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</si>
  <si>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</si>
  <si>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</si>
  <si>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</si>
  <si>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</si>
  <si>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</si>
  <si>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</si>
  <si>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</si>
  <si>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</si>
  <si>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</si>
  <si>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</si>
  <si>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</si>
  <si>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</si>
  <si>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</si>
  <si>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</si>
  <si>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</si>
  <si>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</si>
  <si>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</si>
  <si>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</si>
  <si>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</si>
  <si>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</si>
  <si>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</si>
  <si>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</si>
  <si>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</si>
  <si>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</si>
  <si>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</si>
  <si>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</si>
  <si>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</si>
  <si>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</si>
  <si>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</si>
  <si>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</si>
  <si>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</si>
  <si>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</si>
  <si>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О.А.Кузенкова</t>
  </si>
  <si>
    <t>(должность)</t>
  </si>
  <si>
    <t>(подпись)</t>
  </si>
  <si>
    <t>(расшифровка подписи)</t>
  </si>
  <si>
    <t>Исполнитель</t>
  </si>
  <si>
    <t>Главный бухгалтер</t>
  </si>
  <si>
    <t>Александрова Е.Ю.</t>
  </si>
  <si>
    <t>8 (81370)43-218</t>
  </si>
  <si>
    <t>(фамилия, инициалы)</t>
  </si>
  <si>
    <t>(телефон)</t>
  </si>
  <si>
    <t>"</t>
  </si>
  <si>
    <t xml:space="preserve"> г.</t>
  </si>
  <si>
    <t>Субъект сертификата:ФРОЛОВА МАРГАРИТА АЛЕКСЕЕВНА</t>
  </si>
  <si>
    <t>СОГЛАСОВАНО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</si>
  <si>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</si>
  <si>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(наименование должности уполномоченного лица органа-учредителя)</t>
  </si>
  <si>
    <t>М. А. Фролова</t>
  </si>
  <si>
    <t>Прочие поступления, всего</t>
  </si>
  <si>
    <t>1980</t>
  </si>
  <si>
    <t xml:space="preserve">      Доходы по условным арендным платежам</t>
  </si>
  <si>
    <t>135</t>
  </si>
  <si>
    <t xml:space="preserve">   доходы от штрафов, пеней, иных сумм принудительного изъятия, всего</t>
  </si>
  <si>
    <t>1300</t>
  </si>
  <si>
    <t>140</t>
  </si>
  <si>
    <t xml:space="preserve">      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</si>
  <si>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</si>
  <si>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</si>
  <si>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01500000002062291</t>
  </si>
  <si>
    <t>01500000002063223</t>
  </si>
  <si>
    <t>Серийный номер сертификата:00D07D951DA5E3C88933DC381064316091</t>
  </si>
  <si>
    <t>Действителен с:03.08.2023 07:50</t>
  </si>
  <si>
    <t>Действителен по:26.10.2024 07:50</t>
  </si>
  <si>
    <t>октября</t>
  </si>
  <si>
    <t xml:space="preserve">      прочие выплаты персоналу, в том числе компенсационного характера</t>
  </si>
  <si>
    <t>2120</t>
  </si>
  <si>
    <t>112</t>
  </si>
  <si>
    <t xml:space="preserve">         Прочие несоциальные выплаты персоналу в денежной форме</t>
  </si>
  <si>
    <t>212</t>
  </si>
  <si>
    <t>01500000004000212</t>
  </si>
  <si>
    <t>1.2. Расчеты (обоснования) выплат работникам при направлении их в служебные командировки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</si>
  <si>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</si>
  <si>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</si>
  <si>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</si>
  <si>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</si>
  <si>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</si>
  <si>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</si>
  <si>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</si>
  <si>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</si>
  <si>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</si>
  <si>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</si>
  <si>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</si>
  <si>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</si>
  <si>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* Формируется по элементу вида расходов 112 "Иные выплаты персоналу учреждений,   за   исключением  фонда  оплаты  труда".</t>
  </si>
  <si>
    <t>Лекарственные препараты и материалы, применяемые в медицинских целях</t>
  </si>
  <si>
    <t>Продукты питания</t>
  </si>
  <si>
    <t>Строительные материалы</t>
  </si>
  <si>
    <t>Мягкий инвентарь</t>
  </si>
  <si>
    <t>Материальные запасы</t>
  </si>
  <si>
    <t>01500000005000226</t>
  </si>
  <si>
    <t>24</t>
  </si>
  <si>
    <t>"27" октября 2023 г.</t>
  </si>
  <si>
    <t>27.10.2023</t>
  </si>
  <si>
    <t>от "27" октября 2023г.</t>
  </si>
  <si>
    <t>27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</si>
</sst>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E+00"/>
    <numFmt numFmtId="179" formatCode="0E+00"/>
    <numFmt numFmtId="180" formatCode="0.0000000"/>
    <numFmt numFmtId="181" formatCode="0.0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6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medium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3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65" fillId="33" borderId="0" xfId="0" applyFont="1" applyFill="1" applyAlignment="1">
      <alignment horizontal="left"/>
    </xf>
    <xf numFmtId="0" fontId="10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1" fillId="33" borderId="0" xfId="0" applyNumberFormat="1" applyFont="1" applyFill="1" applyBorder="1" applyAlignment="1">
      <alignment horizontal="right" vertical="top" wrapText="1"/>
    </xf>
    <xf numFmtId="0" fontId="18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0" fillId="33" borderId="14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0" fillId="33" borderId="15" xfId="0" applyNumberFormat="1" applyFont="1" applyFill="1" applyBorder="1" applyAlignment="1">
      <alignment horizontal="center"/>
    </xf>
    <xf numFmtId="49" fontId="20" fillId="33" borderId="16" xfId="0" applyNumberFormat="1" applyFont="1" applyFill="1" applyBorder="1" applyAlignment="1">
      <alignment horizontal="center"/>
    </xf>
    <xf numFmtId="0" fontId="25" fillId="0" borderId="17" xfId="0" applyNumberFormat="1" applyFont="1" applyFill="1" applyBorder="1" applyAlignment="1">
      <alignment horizontal="center"/>
    </xf>
    <xf numFmtId="0" fontId="25" fillId="0" borderId="18" xfId="0" applyNumberFormat="1" applyFont="1" applyFill="1" applyBorder="1" applyAlignment="1">
      <alignment horizontal="center" vertical="top" wrapText="1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17" xfId="0" applyNumberFormat="1" applyFont="1" applyFill="1" applyBorder="1" applyAlignment="1">
      <alignment horizontal="center" vertical="top"/>
    </xf>
    <xf numFmtId="49" fontId="25" fillId="0" borderId="19" xfId="0" applyNumberFormat="1" applyFont="1" applyFill="1" applyBorder="1" applyAlignment="1">
      <alignment horizontal="center" vertical="top"/>
    </xf>
    <xf numFmtId="0" fontId="25" fillId="0" borderId="13" xfId="0" applyNumberFormat="1" applyFont="1" applyFill="1" applyBorder="1" applyAlignment="1">
      <alignment horizontal="left" wrapText="1"/>
    </xf>
    <xf numFmtId="49" fontId="25" fillId="0" borderId="20" xfId="0" applyNumberFormat="1" applyFont="1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center"/>
    </xf>
    <xf numFmtId="4" fontId="25" fillId="0" borderId="21" xfId="0" applyNumberFormat="1" applyFont="1" applyFill="1" applyBorder="1" applyAlignment="1">
      <alignment horizontal="right"/>
    </xf>
    <xf numFmtId="4" fontId="25" fillId="0" borderId="22" xfId="0" applyNumberFormat="1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right"/>
    </xf>
    <xf numFmtId="4" fontId="25" fillId="0" borderId="24" xfId="0" applyNumberFormat="1" applyFont="1" applyFill="1" applyBorder="1" applyAlignment="1">
      <alignment horizontal="right"/>
    </xf>
    <xf numFmtId="0" fontId="24" fillId="0" borderId="13" xfId="0" applyNumberFormat="1" applyFont="1" applyFill="1" applyBorder="1" applyAlignment="1">
      <alignment horizontal="left" wrapText="1"/>
    </xf>
    <xf numFmtId="49" fontId="24" fillId="0" borderId="23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wrapText="1"/>
    </xf>
    <xf numFmtId="49" fontId="25" fillId="0" borderId="13" xfId="0" applyNumberFormat="1" applyFont="1" applyFill="1" applyBorder="1" applyAlignment="1">
      <alignment horizontal="left" wrapText="1" indent="2"/>
    </xf>
    <xf numFmtId="49" fontId="25" fillId="0" borderId="23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right" wrapText="1"/>
    </xf>
    <xf numFmtId="4" fontId="0" fillId="33" borderId="0" xfId="0" applyNumberFormat="1" applyFill="1" applyAlignment="1">
      <alignment/>
    </xf>
    <xf numFmtId="0" fontId="25" fillId="0" borderId="13" xfId="0" applyNumberFormat="1" applyFont="1" applyFill="1" applyBorder="1" applyAlignment="1">
      <alignment horizontal="left" wrapText="1" indent="2"/>
    </xf>
    <xf numFmtId="49" fontId="25" fillId="0" borderId="17" xfId="0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 vertical="top" wrapText="1"/>
    </xf>
    <xf numFmtId="49" fontId="25" fillId="0" borderId="25" xfId="0" applyNumberFormat="1" applyFont="1" applyFill="1" applyBorder="1" applyAlignment="1">
      <alignment horizontal="center" vertical="top"/>
    </xf>
    <xf numFmtId="49" fontId="25" fillId="0" borderId="26" xfId="0" applyNumberFormat="1" applyFont="1" applyFill="1" applyBorder="1" applyAlignment="1">
      <alignment horizontal="center" vertical="top"/>
    </xf>
    <xf numFmtId="0" fontId="27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20" fillId="0" borderId="27" xfId="0" applyNumberFormat="1" applyFont="1" applyFill="1" applyBorder="1" applyAlignment="1">
      <alignment horizontal="left"/>
    </xf>
    <xf numFmtId="0" fontId="20" fillId="0" borderId="28" xfId="0" applyNumberFormat="1" applyFont="1" applyFill="1" applyBorder="1" applyAlignment="1">
      <alignment horizontal="left"/>
    </xf>
    <xf numFmtId="0" fontId="20" fillId="0" borderId="29" xfId="0" applyNumberFormat="1" applyFont="1" applyFill="1" applyBorder="1" applyAlignment="1">
      <alignment horizontal="left"/>
    </xf>
    <xf numFmtId="0" fontId="20" fillId="0" borderId="30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 vertical="top"/>
    </xf>
    <xf numFmtId="0" fontId="20" fillId="0" borderId="3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5" fillId="0" borderId="31" xfId="0" applyNumberFormat="1" applyFont="1" applyFill="1" applyBorder="1" applyAlignment="1">
      <alignment horizontal="left"/>
    </xf>
    <xf numFmtId="0" fontId="25" fillId="0" borderId="32" xfId="0" applyNumberFormat="1" applyFont="1" applyFill="1" applyBorder="1" applyAlignment="1">
      <alignment horizontal="left"/>
    </xf>
    <xf numFmtId="0" fontId="25" fillId="0" borderId="33" xfId="0" applyNumberFormat="1" applyFont="1" applyFill="1" applyBorder="1" applyAlignment="1">
      <alignment horizontal="left"/>
    </xf>
    <xf numFmtId="0" fontId="25" fillId="0" borderId="17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49" fontId="22" fillId="33" borderId="36" xfId="0" applyNumberFormat="1" applyFont="1" applyFill="1" applyBorder="1" applyAlignment="1">
      <alignment horizontal="center" wrapText="1"/>
    </xf>
    <xf numFmtId="49" fontId="22" fillId="33" borderId="36" xfId="0" applyNumberFormat="1" applyFont="1" applyFill="1" applyBorder="1" applyAlignment="1">
      <alignment horizontal="left" wrapText="1"/>
    </xf>
    <xf numFmtId="0" fontId="24" fillId="33" borderId="0" xfId="0" applyNumberFormat="1" applyFont="1" applyFill="1" applyBorder="1" applyAlignment="1">
      <alignment horizontal="center"/>
    </xf>
    <xf numFmtId="0" fontId="25" fillId="0" borderId="37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21" fillId="33" borderId="0" xfId="0" applyNumberFormat="1" applyFont="1" applyFill="1" applyBorder="1" applyAlignment="1">
      <alignment horizontal="center" vertical="top" wrapText="1"/>
    </xf>
    <xf numFmtId="49" fontId="20" fillId="33" borderId="0" xfId="0" applyNumberFormat="1" applyFont="1" applyFill="1" applyBorder="1" applyAlignment="1">
      <alignment horizontal="center"/>
    </xf>
    <xf numFmtId="0" fontId="18" fillId="33" borderId="0" xfId="0" applyNumberFormat="1" applyFont="1" applyFill="1" applyBorder="1" applyAlignment="1">
      <alignment horizontal="center"/>
    </xf>
    <xf numFmtId="0" fontId="22" fillId="33" borderId="19" xfId="0" applyNumberFormat="1" applyFont="1" applyFill="1" applyBorder="1" applyAlignment="1">
      <alignment horizontal="center" vertical="center"/>
    </xf>
    <xf numFmtId="0" fontId="22" fillId="33" borderId="38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0" fontId="18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 wrapText="1"/>
    </xf>
    <xf numFmtId="0" fontId="25" fillId="0" borderId="0" xfId="0" applyNumberFormat="1" applyFont="1" applyFill="1" applyBorder="1" applyAlignment="1">
      <alignment horizontal="left" wrapText="1" indent="1"/>
    </xf>
    <xf numFmtId="0" fontId="25" fillId="0" borderId="0" xfId="0" applyNumberFormat="1" applyFont="1" applyFill="1" applyBorder="1" applyAlignment="1">
      <alignment horizontal="left" indent="1"/>
    </xf>
    <xf numFmtId="49" fontId="25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right"/>
    </xf>
    <xf numFmtId="49" fontId="20" fillId="0" borderId="36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top"/>
    </xf>
    <xf numFmtId="0" fontId="25" fillId="0" borderId="37" xfId="0" applyNumberFormat="1" applyFont="1" applyFill="1" applyBorder="1" applyAlignment="1">
      <alignment horizontal="center" vertical="top"/>
    </xf>
    <xf numFmtId="0" fontId="25" fillId="0" borderId="40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0" fontId="20" fillId="0" borderId="41" xfId="0" applyNumberFormat="1" applyFont="1" applyFill="1" applyBorder="1" applyAlignment="1">
      <alignment horizontal="center"/>
    </xf>
    <xf numFmtId="0" fontId="20" fillId="0" borderId="36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41" xfId="0" applyNumberFormat="1" applyFont="1" applyFill="1" applyBorder="1" applyAlignment="1">
      <alignment horizontal="center" wrapText="1"/>
    </xf>
    <xf numFmtId="0" fontId="20" fillId="0" borderId="36" xfId="0" applyNumberFormat="1" applyFont="1" applyFill="1" applyBorder="1" applyAlignment="1">
      <alignment horizontal="center" wrapText="1"/>
    </xf>
    <xf numFmtId="0" fontId="20" fillId="0" borderId="42" xfId="0" applyNumberFormat="1" applyFont="1" applyFill="1" applyBorder="1" applyAlignment="1">
      <alignment horizontal="center" wrapText="1"/>
    </xf>
    <xf numFmtId="0" fontId="28" fillId="0" borderId="36" xfId="0" applyNumberFormat="1" applyFont="1" applyFill="1" applyBorder="1" applyAlignment="1">
      <alignment horizontal="center" wrapText="1"/>
    </xf>
    <xf numFmtId="49" fontId="28" fillId="0" borderId="36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49" fontId="25" fillId="0" borderId="13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left" wrapText="1" indent="1"/>
    </xf>
    <xf numFmtId="0" fontId="25" fillId="0" borderId="13" xfId="0" applyNumberFormat="1" applyFont="1" applyFill="1" applyBorder="1" applyAlignment="1">
      <alignment horizontal="left" indent="1"/>
    </xf>
    <xf numFmtId="49" fontId="25" fillId="0" borderId="23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/>
    </xf>
    <xf numFmtId="0" fontId="24" fillId="0" borderId="13" xfId="0" applyNumberFormat="1" applyFon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center"/>
    </xf>
    <xf numFmtId="49" fontId="24" fillId="0" borderId="43" xfId="0" applyNumberFormat="1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25" xfId="0" applyNumberFormat="1" applyFont="1" applyFill="1" applyBorder="1" applyAlignment="1">
      <alignment horizontal="center" vertical="top"/>
    </xf>
    <xf numFmtId="49" fontId="25" fillId="0" borderId="45" xfId="0" applyNumberFormat="1" applyFont="1" applyFill="1" applyBorder="1" applyAlignment="1">
      <alignment horizontal="center" vertical="top"/>
    </xf>
    <xf numFmtId="49" fontId="25" fillId="0" borderId="46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center"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47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left" vertical="center" wrapText="1"/>
    </xf>
    <xf numFmtId="0" fontId="12" fillId="33" borderId="37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37" xfId="0" applyNumberFormat="1" applyFont="1" applyFill="1" applyBorder="1" applyAlignment="1">
      <alignment horizontal="center" vertical="center" wrapText="1"/>
    </xf>
    <xf numFmtId="4" fontId="4" fillId="33" borderId="47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36" xfId="0" applyNumberFormat="1" applyFont="1" applyFill="1" applyBorder="1" applyAlignment="1">
      <alignment horizontal="center" vertical="center" wrapText="1"/>
    </xf>
    <xf numFmtId="4" fontId="4" fillId="33" borderId="49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9" fillId="33" borderId="37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4" fontId="17" fillId="33" borderId="17" xfId="0" applyNumberFormat="1" applyFont="1" applyFill="1" applyBorder="1" applyAlignment="1">
      <alignment horizontal="center" vertical="center" wrapText="1"/>
    </xf>
    <xf numFmtId="4" fontId="17" fillId="33" borderId="37" xfId="0" applyNumberFormat="1" applyFont="1" applyFill="1" applyBorder="1" applyAlignment="1">
      <alignment horizontal="center" vertical="center" wrapText="1"/>
    </xf>
    <xf numFmtId="4" fontId="17" fillId="33" borderId="47" xfId="0" applyNumberFormat="1" applyFont="1" applyFill="1" applyBorder="1" applyAlignment="1">
      <alignment horizontal="center" vertical="center" wrapText="1"/>
    </xf>
    <xf numFmtId="4" fontId="17" fillId="33" borderId="18" xfId="0" applyNumberFormat="1" applyFont="1" applyFill="1" applyBorder="1" applyAlignment="1">
      <alignment horizontal="center" vertical="center" wrapText="1"/>
    </xf>
    <xf numFmtId="4" fontId="17" fillId="33" borderId="36" xfId="0" applyNumberFormat="1" applyFont="1" applyFill="1" applyBorder="1" applyAlignment="1">
      <alignment horizontal="center" vertical="center" wrapText="1"/>
    </xf>
    <xf numFmtId="4" fontId="17" fillId="33" borderId="49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4" fontId="0" fillId="33" borderId="17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" fontId="0" fillId="33" borderId="47" xfId="0" applyNumberFormat="1" applyFill="1" applyBorder="1" applyAlignment="1">
      <alignment horizontal="center" vertical="center" wrapText="1"/>
    </xf>
    <xf numFmtId="4" fontId="0" fillId="33" borderId="34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48" xfId="0" applyNumberFormat="1" applyFill="1" applyBorder="1" applyAlignment="1">
      <alignment horizontal="center" vertical="center" wrapText="1"/>
    </xf>
    <xf numFmtId="4" fontId="0" fillId="33" borderId="18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49" xfId="0" applyNumberForma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37" xfId="0" applyFont="1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0" fillId="0" borderId="37" xfId="0" applyBorder="1" applyAlignment="1">
      <alignment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37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4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4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wrapText="1"/>
    </xf>
    <xf numFmtId="0" fontId="0" fillId="0" borderId="47" xfId="0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" fontId="3" fillId="0" borderId="17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36" xfId="0" applyBorder="1" applyAlignment="1">
      <alignment wrapText="1"/>
    </xf>
    <xf numFmtId="0" fontId="0" fillId="0" borderId="49" xfId="0" applyBorder="1" applyAlignment="1">
      <alignment wrapText="1"/>
    </xf>
    <xf numFmtId="0" fontId="12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10"/>
  <sheetViews>
    <sheetView tabSelected="1" zoomScalePageLayoutView="0" workbookViewId="0" topLeftCell="A98">
      <selection activeCell="A122" sqref="A121:A122"/>
    </sheetView>
  </sheetViews>
  <sheetFormatPr defaultColWidth="9.00390625" defaultRowHeight="12.75"/>
  <cols>
    <col min="1" max="1" width="60.75390625" style="106" customWidth="1"/>
    <col min="2" max="2" width="8.75390625" style="106" customWidth="1"/>
    <col min="3" max="3" width="11.75390625" style="106" customWidth="1"/>
    <col min="4" max="4" width="10.75390625" style="106" customWidth="1"/>
    <col min="5" max="5" width="23.75390625" style="106" customWidth="1"/>
    <col min="6" max="6" width="16.375" style="106" customWidth="1"/>
    <col min="7" max="11" width="0" style="106" hidden="1" customWidth="1"/>
    <col min="12" max="15" width="12.75390625" style="106" customWidth="1"/>
    <col min="16" max="16" width="11.75390625" style="106" hidden="1" customWidth="1"/>
    <col min="17" max="16384" width="9.125" style="106" customWidth="1"/>
  </cols>
  <sheetData>
    <row r="1" spans="1:15" ht="15.75">
      <c r="A1" s="105" t="s">
        <v>269</v>
      </c>
      <c r="M1" s="194" t="s">
        <v>270</v>
      </c>
      <c r="N1" s="194"/>
      <c r="O1" s="194"/>
    </row>
    <row r="2" spans="1:15" ht="15">
      <c r="A2" s="107" t="s">
        <v>271</v>
      </c>
      <c r="M2" s="195" t="s">
        <v>272</v>
      </c>
      <c r="N2" s="195"/>
      <c r="O2" s="195"/>
    </row>
    <row r="3" spans="1:15" ht="12.75">
      <c r="A3" s="107" t="s">
        <v>273</v>
      </c>
      <c r="M3" s="188" t="s">
        <v>274</v>
      </c>
      <c r="N3" s="188"/>
      <c r="O3" s="188"/>
    </row>
    <row r="4" spans="1:15" ht="15">
      <c r="A4" s="107" t="s">
        <v>275</v>
      </c>
      <c r="M4" s="196" t="s">
        <v>276</v>
      </c>
      <c r="N4" s="196"/>
      <c r="O4" s="196"/>
    </row>
    <row r="5" spans="1:15" ht="12.75">
      <c r="A5" s="107" t="s">
        <v>277</v>
      </c>
      <c r="M5" s="188" t="s">
        <v>278</v>
      </c>
      <c r="N5" s="188"/>
      <c r="O5" s="188"/>
    </row>
    <row r="6" spans="13:15" ht="15">
      <c r="M6" s="195" t="s">
        <v>279</v>
      </c>
      <c r="N6" s="195"/>
      <c r="O6" s="195"/>
    </row>
    <row r="7" spans="13:15" s="108" customFormat="1" ht="11.25">
      <c r="M7" s="109" t="s">
        <v>280</v>
      </c>
      <c r="N7" s="188" t="s">
        <v>281</v>
      </c>
      <c r="O7" s="188"/>
    </row>
    <row r="8" spans="13:15" ht="15">
      <c r="M8" s="189" t="s">
        <v>576</v>
      </c>
      <c r="N8" s="189"/>
      <c r="O8" s="189"/>
    </row>
    <row r="10" spans="1:15" ht="15.75">
      <c r="A10" s="190" t="s">
        <v>282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10"/>
    </row>
    <row r="11" spans="1:15" ht="15.75">
      <c r="A11" s="190" t="s">
        <v>283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 t="s">
        <v>284</v>
      </c>
    </row>
    <row r="12" spans="1:15" ht="15.75" thickBo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92"/>
    </row>
    <row r="13" spans="1:15" ht="15.75">
      <c r="A13" s="111"/>
      <c r="B13" s="193" t="s">
        <v>578</v>
      </c>
      <c r="C13" s="193"/>
      <c r="D13" s="193"/>
      <c r="E13" s="193"/>
      <c r="F13" s="193"/>
      <c r="G13" s="193"/>
      <c r="H13" s="193"/>
      <c r="I13" s="111"/>
      <c r="J13" s="111"/>
      <c r="K13" s="111"/>
      <c r="L13" s="111"/>
      <c r="M13" s="111"/>
      <c r="N13" s="112" t="s">
        <v>285</v>
      </c>
      <c r="O13" s="113" t="s">
        <v>577</v>
      </c>
    </row>
    <row r="14" spans="1:15" ht="15.75">
      <c r="A14" s="114" t="s">
        <v>286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 t="s">
        <v>287</v>
      </c>
      <c r="O14" s="115" t="s">
        <v>288</v>
      </c>
    </row>
    <row r="15" spans="1:15" ht="15.75">
      <c r="A15" s="114" t="s">
        <v>289</v>
      </c>
      <c r="B15" s="182" t="s">
        <v>290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11"/>
      <c r="N15" s="112" t="s">
        <v>291</v>
      </c>
      <c r="O15" s="115" t="s">
        <v>292</v>
      </c>
    </row>
    <row r="16" spans="1:15" ht="15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 t="s">
        <v>287</v>
      </c>
      <c r="O16" s="115" t="s">
        <v>293</v>
      </c>
    </row>
    <row r="17" spans="1:15" ht="15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 t="s">
        <v>294</v>
      </c>
      <c r="O17" s="115" t="s">
        <v>295</v>
      </c>
    </row>
    <row r="18" spans="1:15" ht="15.75">
      <c r="A18" s="114" t="s">
        <v>296</v>
      </c>
      <c r="B18" s="183" t="s">
        <v>297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11"/>
      <c r="N18" s="112" t="s">
        <v>298</v>
      </c>
      <c r="O18" s="115" t="s">
        <v>299</v>
      </c>
    </row>
    <row r="19" spans="1:15" ht="16.5" thickBot="1">
      <c r="A19" s="114" t="s">
        <v>300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2" t="s">
        <v>301</v>
      </c>
      <c r="O19" s="116" t="s">
        <v>302</v>
      </c>
    </row>
    <row r="20" spans="1:15" ht="1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2" spans="1:15" ht="12.75">
      <c r="A22" s="184" t="s">
        <v>303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</row>
    <row r="24" spans="1:15" ht="12.75" customHeight="1">
      <c r="A24" s="185" t="s">
        <v>35</v>
      </c>
      <c r="B24" s="174" t="s">
        <v>304</v>
      </c>
      <c r="C24" s="174" t="s">
        <v>305</v>
      </c>
      <c r="D24" s="174" t="s">
        <v>306</v>
      </c>
      <c r="E24" s="174" t="s">
        <v>307</v>
      </c>
      <c r="F24" s="174" t="s">
        <v>308</v>
      </c>
      <c r="G24" s="174" t="s">
        <v>309</v>
      </c>
      <c r="H24" s="174" t="s">
        <v>310</v>
      </c>
      <c r="I24" s="174" t="s">
        <v>311</v>
      </c>
      <c r="J24" s="174" t="s">
        <v>312</v>
      </c>
      <c r="K24" s="174" t="s">
        <v>313</v>
      </c>
      <c r="L24" s="177" t="s">
        <v>314</v>
      </c>
      <c r="M24" s="178"/>
      <c r="N24" s="178"/>
      <c r="O24" s="179"/>
    </row>
    <row r="25" spans="1:15" ht="12.75" customHeight="1">
      <c r="A25" s="186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17" t="s">
        <v>315</v>
      </c>
      <c r="M25" s="117" t="s">
        <v>316</v>
      </c>
      <c r="N25" s="117" t="s">
        <v>317</v>
      </c>
      <c r="O25" s="180" t="s">
        <v>318</v>
      </c>
    </row>
    <row r="26" spans="1:15" ht="33.75">
      <c r="A26" s="187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18" t="s">
        <v>319</v>
      </c>
      <c r="M26" s="118" t="s">
        <v>320</v>
      </c>
      <c r="N26" s="118" t="s">
        <v>321</v>
      </c>
      <c r="O26" s="181"/>
    </row>
    <row r="27" spans="1:15" ht="13.5" thickBot="1">
      <c r="A27" s="119" t="s">
        <v>7</v>
      </c>
      <c r="B27" s="120" t="s">
        <v>8</v>
      </c>
      <c r="C27" s="120" t="s">
        <v>9</v>
      </c>
      <c r="D27" s="120" t="s">
        <v>10</v>
      </c>
      <c r="E27" s="120" t="s">
        <v>11</v>
      </c>
      <c r="F27" s="120" t="s">
        <v>14</v>
      </c>
      <c r="G27" s="120" t="s">
        <v>14</v>
      </c>
      <c r="H27" s="120" t="s">
        <v>14</v>
      </c>
      <c r="I27" s="120" t="s">
        <v>14</v>
      </c>
      <c r="J27" s="120" t="s">
        <v>14</v>
      </c>
      <c r="K27" s="120" t="s">
        <v>14</v>
      </c>
      <c r="L27" s="120" t="s">
        <v>69</v>
      </c>
      <c r="M27" s="120" t="s">
        <v>70</v>
      </c>
      <c r="N27" s="120" t="s">
        <v>103</v>
      </c>
      <c r="O27" s="121" t="s">
        <v>322</v>
      </c>
    </row>
    <row r="28" spans="1:15" ht="12.75">
      <c r="A28" s="122" t="s">
        <v>323</v>
      </c>
      <c r="B28" s="123" t="s">
        <v>324</v>
      </c>
      <c r="C28" s="124" t="s">
        <v>325</v>
      </c>
      <c r="D28" s="124" t="s">
        <v>325</v>
      </c>
      <c r="E28" s="124" t="s">
        <v>325</v>
      </c>
      <c r="F28" s="124" t="s">
        <v>325</v>
      </c>
      <c r="G28" s="124" t="s">
        <v>325</v>
      </c>
      <c r="H28" s="124" t="s">
        <v>325</v>
      </c>
      <c r="I28" s="124" t="s">
        <v>325</v>
      </c>
      <c r="J28" s="124" t="s">
        <v>325</v>
      </c>
      <c r="K28" s="124" t="s">
        <v>325</v>
      </c>
      <c r="L28" s="125">
        <v>2848863.9</v>
      </c>
      <c r="M28" s="125"/>
      <c r="N28" s="125"/>
      <c r="O28" s="126"/>
    </row>
    <row r="29" spans="1:15" ht="12.75">
      <c r="A29" s="122" t="s">
        <v>326</v>
      </c>
      <c r="B29" s="127" t="s">
        <v>327</v>
      </c>
      <c r="C29" s="128" t="s">
        <v>325</v>
      </c>
      <c r="D29" s="128" t="s">
        <v>325</v>
      </c>
      <c r="E29" s="128" t="s">
        <v>325</v>
      </c>
      <c r="F29" s="128" t="s">
        <v>325</v>
      </c>
      <c r="G29" s="128" t="s">
        <v>325</v>
      </c>
      <c r="H29" s="128" t="s">
        <v>325</v>
      </c>
      <c r="I29" s="128" t="s">
        <v>325</v>
      </c>
      <c r="J29" s="128" t="s">
        <v>325</v>
      </c>
      <c r="K29" s="128" t="s">
        <v>325</v>
      </c>
      <c r="L29" s="129"/>
      <c r="M29" s="129"/>
      <c r="N29" s="129"/>
      <c r="O29" s="130"/>
    </row>
    <row r="30" spans="1:15" ht="22.5">
      <c r="A30" s="131" t="s">
        <v>328</v>
      </c>
      <c r="B30" s="132" t="s">
        <v>329</v>
      </c>
      <c r="C30" s="133" t="s">
        <v>330</v>
      </c>
      <c r="D30" s="134" t="s">
        <v>330</v>
      </c>
      <c r="E30" s="134" t="s">
        <v>331</v>
      </c>
      <c r="F30" s="134" t="s">
        <v>332</v>
      </c>
      <c r="G30" s="134" t="s">
        <v>333</v>
      </c>
      <c r="H30" s="134" t="s">
        <v>330</v>
      </c>
      <c r="I30" s="134" t="s">
        <v>330</v>
      </c>
      <c r="J30" s="134" t="s">
        <v>334</v>
      </c>
      <c r="K30" s="134" t="s">
        <v>335</v>
      </c>
      <c r="L30" s="129">
        <v>173707099.45</v>
      </c>
      <c r="M30" s="129">
        <v>164708647.08</v>
      </c>
      <c r="N30" s="129">
        <v>164708647.08</v>
      </c>
      <c r="O30" s="130"/>
    </row>
    <row r="31" spans="1:15" ht="22.5">
      <c r="A31" s="135" t="s">
        <v>336</v>
      </c>
      <c r="B31" s="136" t="s">
        <v>337</v>
      </c>
      <c r="C31" s="134" t="s">
        <v>338</v>
      </c>
      <c r="D31" s="134" t="s">
        <v>330</v>
      </c>
      <c r="E31" s="134" t="s">
        <v>331</v>
      </c>
      <c r="F31" s="134" t="s">
        <v>332</v>
      </c>
      <c r="G31" s="134" t="s">
        <v>333</v>
      </c>
      <c r="H31" s="134" t="s">
        <v>330</v>
      </c>
      <c r="I31" s="134" t="s">
        <v>338</v>
      </c>
      <c r="J31" s="134" t="s">
        <v>334</v>
      </c>
      <c r="K31" s="134" t="s">
        <v>335</v>
      </c>
      <c r="L31" s="137">
        <v>251130.08</v>
      </c>
      <c r="M31" s="137">
        <v>181547.08</v>
      </c>
      <c r="N31" s="137">
        <v>181547.08</v>
      </c>
      <c r="O31" s="130"/>
    </row>
    <row r="32" spans="1:15" ht="22.5">
      <c r="A32" s="135" t="s">
        <v>339</v>
      </c>
      <c r="B32" s="136" t="s">
        <v>340</v>
      </c>
      <c r="C32" s="134" t="s">
        <v>338</v>
      </c>
      <c r="D32" s="134" t="s">
        <v>341</v>
      </c>
      <c r="E32" s="134" t="s">
        <v>331</v>
      </c>
      <c r="F32" s="134" t="s">
        <v>342</v>
      </c>
      <c r="G32" s="134" t="s">
        <v>8</v>
      </c>
      <c r="H32" s="134" t="s">
        <v>341</v>
      </c>
      <c r="I32" s="134" t="s">
        <v>338</v>
      </c>
      <c r="J32" s="134" t="s">
        <v>334</v>
      </c>
      <c r="K32" s="134" t="s">
        <v>335</v>
      </c>
      <c r="L32" s="137">
        <v>251130.08</v>
      </c>
      <c r="M32" s="137">
        <v>181547.08</v>
      </c>
      <c r="N32" s="137">
        <v>181547.08</v>
      </c>
      <c r="O32" s="130"/>
    </row>
    <row r="33" spans="1:15" ht="22.5">
      <c r="A33" s="135" t="s">
        <v>343</v>
      </c>
      <c r="B33" s="136" t="s">
        <v>344</v>
      </c>
      <c r="C33" s="134" t="s">
        <v>345</v>
      </c>
      <c r="D33" s="134" t="s">
        <v>330</v>
      </c>
      <c r="E33" s="134" t="s">
        <v>331</v>
      </c>
      <c r="F33" s="134" t="s">
        <v>332</v>
      </c>
      <c r="G33" s="134" t="s">
        <v>333</v>
      </c>
      <c r="H33" s="134" t="s">
        <v>330</v>
      </c>
      <c r="I33" s="134" t="s">
        <v>345</v>
      </c>
      <c r="J33" s="134" t="s">
        <v>334</v>
      </c>
      <c r="K33" s="134" t="s">
        <v>335</v>
      </c>
      <c r="L33" s="137">
        <v>167242444.04</v>
      </c>
      <c r="M33" s="137">
        <v>159747100</v>
      </c>
      <c r="N33" s="137">
        <v>159747100</v>
      </c>
      <c r="O33" s="130"/>
    </row>
    <row r="34" spans="1:15" ht="22.5">
      <c r="A34" s="135" t="s">
        <v>346</v>
      </c>
      <c r="B34" s="136"/>
      <c r="C34" s="134" t="s">
        <v>345</v>
      </c>
      <c r="D34" s="134" t="s">
        <v>347</v>
      </c>
      <c r="E34" s="134" t="s">
        <v>331</v>
      </c>
      <c r="F34" s="134" t="s">
        <v>348</v>
      </c>
      <c r="G34" s="134" t="s">
        <v>8</v>
      </c>
      <c r="H34" s="134" t="s">
        <v>347</v>
      </c>
      <c r="I34" s="134" t="s">
        <v>345</v>
      </c>
      <c r="J34" s="134" t="s">
        <v>334</v>
      </c>
      <c r="K34" s="134" t="s">
        <v>335</v>
      </c>
      <c r="L34" s="137">
        <v>13000000</v>
      </c>
      <c r="M34" s="137">
        <v>14000000</v>
      </c>
      <c r="N34" s="137">
        <v>14000000</v>
      </c>
      <c r="O34" s="130"/>
    </row>
    <row r="35" spans="1:15" ht="22.5">
      <c r="A35" s="135" t="s">
        <v>349</v>
      </c>
      <c r="B35" s="136"/>
      <c r="C35" s="134" t="s">
        <v>345</v>
      </c>
      <c r="D35" s="134" t="s">
        <v>350</v>
      </c>
      <c r="E35" s="134" t="s">
        <v>331</v>
      </c>
      <c r="F35" s="134" t="s">
        <v>351</v>
      </c>
      <c r="G35" s="134" t="s">
        <v>8</v>
      </c>
      <c r="H35" s="134" t="s">
        <v>350</v>
      </c>
      <c r="I35" s="134" t="s">
        <v>345</v>
      </c>
      <c r="J35" s="134" t="s">
        <v>334</v>
      </c>
      <c r="K35" s="134" t="s">
        <v>335</v>
      </c>
      <c r="L35" s="137">
        <v>260000</v>
      </c>
      <c r="M35" s="137">
        <v>260000</v>
      </c>
      <c r="N35" s="137">
        <v>260000</v>
      </c>
      <c r="O35" s="130"/>
    </row>
    <row r="36" spans="1:15" ht="22.5">
      <c r="A36" s="135" t="s">
        <v>535</v>
      </c>
      <c r="B36" s="136"/>
      <c r="C36" s="134" t="s">
        <v>345</v>
      </c>
      <c r="D36" s="134" t="s">
        <v>536</v>
      </c>
      <c r="E36" s="134" t="s">
        <v>331</v>
      </c>
      <c r="F36" s="134" t="s">
        <v>351</v>
      </c>
      <c r="G36" s="134" t="s">
        <v>8</v>
      </c>
      <c r="H36" s="134" t="s">
        <v>536</v>
      </c>
      <c r="I36" s="134" t="s">
        <v>345</v>
      </c>
      <c r="J36" s="134" t="s">
        <v>334</v>
      </c>
      <c r="K36" s="134" t="s">
        <v>335</v>
      </c>
      <c r="L36" s="137">
        <v>7985.04</v>
      </c>
      <c r="M36" s="137"/>
      <c r="N36" s="137"/>
      <c r="O36" s="130"/>
    </row>
    <row r="37" spans="1:15" ht="33.75">
      <c r="A37" s="135" t="s">
        <v>352</v>
      </c>
      <c r="B37" s="136" t="s">
        <v>353</v>
      </c>
      <c r="C37" s="134" t="s">
        <v>345</v>
      </c>
      <c r="D37" s="134" t="s">
        <v>347</v>
      </c>
      <c r="E37" s="134" t="s">
        <v>331</v>
      </c>
      <c r="F37" s="134" t="s">
        <v>332</v>
      </c>
      <c r="G37" s="134" t="s">
        <v>10</v>
      </c>
      <c r="H37" s="134" t="s">
        <v>347</v>
      </c>
      <c r="I37" s="134" t="s">
        <v>345</v>
      </c>
      <c r="J37" s="134" t="s">
        <v>334</v>
      </c>
      <c r="K37" s="134" t="s">
        <v>335</v>
      </c>
      <c r="L37" s="137">
        <v>153974459</v>
      </c>
      <c r="M37" s="137">
        <v>145487100</v>
      </c>
      <c r="N37" s="137">
        <v>145487100</v>
      </c>
      <c r="O37" s="130"/>
    </row>
    <row r="38" spans="1:15" ht="33.75">
      <c r="A38" s="135" t="s">
        <v>354</v>
      </c>
      <c r="B38" s="136" t="s">
        <v>353</v>
      </c>
      <c r="C38" s="134" t="s">
        <v>345</v>
      </c>
      <c r="D38" s="134" t="s">
        <v>347</v>
      </c>
      <c r="E38" s="134" t="s">
        <v>355</v>
      </c>
      <c r="F38" s="134" t="s">
        <v>356</v>
      </c>
      <c r="G38" s="134" t="s">
        <v>10</v>
      </c>
      <c r="H38" s="134" t="s">
        <v>347</v>
      </c>
      <c r="I38" s="134" t="s">
        <v>345</v>
      </c>
      <c r="J38" s="134" t="s">
        <v>334</v>
      </c>
      <c r="K38" s="134" t="s">
        <v>335</v>
      </c>
      <c r="L38" s="137">
        <v>38599379</v>
      </c>
      <c r="M38" s="137">
        <v>39378100</v>
      </c>
      <c r="N38" s="137">
        <v>39378100</v>
      </c>
      <c r="O38" s="130"/>
    </row>
    <row r="39" spans="1:15" ht="33.75">
      <c r="A39" s="135" t="s">
        <v>354</v>
      </c>
      <c r="B39" s="136" t="s">
        <v>353</v>
      </c>
      <c r="C39" s="134" t="s">
        <v>345</v>
      </c>
      <c r="D39" s="134" t="s">
        <v>347</v>
      </c>
      <c r="E39" s="134" t="s">
        <v>357</v>
      </c>
      <c r="F39" s="134" t="s">
        <v>358</v>
      </c>
      <c r="G39" s="134" t="s">
        <v>10</v>
      </c>
      <c r="H39" s="134" t="s">
        <v>347</v>
      </c>
      <c r="I39" s="134" t="s">
        <v>345</v>
      </c>
      <c r="J39" s="134" t="s">
        <v>334</v>
      </c>
      <c r="K39" s="134" t="s">
        <v>335</v>
      </c>
      <c r="L39" s="137">
        <v>84754080</v>
      </c>
      <c r="M39" s="137">
        <v>77019000</v>
      </c>
      <c r="N39" s="137">
        <v>77019000</v>
      </c>
      <c r="O39" s="130"/>
    </row>
    <row r="40" spans="1:15" ht="33.75">
      <c r="A40" s="135" t="s">
        <v>354</v>
      </c>
      <c r="B40" s="136" t="s">
        <v>353</v>
      </c>
      <c r="C40" s="134" t="s">
        <v>345</v>
      </c>
      <c r="D40" s="134" t="s">
        <v>347</v>
      </c>
      <c r="E40" s="134" t="s">
        <v>359</v>
      </c>
      <c r="F40" s="134" t="s">
        <v>358</v>
      </c>
      <c r="G40" s="134" t="s">
        <v>10</v>
      </c>
      <c r="H40" s="134" t="s">
        <v>347</v>
      </c>
      <c r="I40" s="134" t="s">
        <v>345</v>
      </c>
      <c r="J40" s="134" t="s">
        <v>334</v>
      </c>
      <c r="K40" s="134" t="s">
        <v>335</v>
      </c>
      <c r="L40" s="137">
        <v>30621000</v>
      </c>
      <c r="M40" s="137">
        <v>29090000</v>
      </c>
      <c r="N40" s="137">
        <v>29090000</v>
      </c>
      <c r="O40" s="130"/>
    </row>
    <row r="41" spans="1:15" ht="22.5">
      <c r="A41" s="135" t="s">
        <v>537</v>
      </c>
      <c r="B41" s="136" t="s">
        <v>538</v>
      </c>
      <c r="C41" s="134" t="s">
        <v>539</v>
      </c>
      <c r="D41" s="134" t="s">
        <v>330</v>
      </c>
      <c r="E41" s="134" t="s">
        <v>331</v>
      </c>
      <c r="F41" s="134" t="s">
        <v>332</v>
      </c>
      <c r="G41" s="134" t="s">
        <v>333</v>
      </c>
      <c r="H41" s="134" t="s">
        <v>330</v>
      </c>
      <c r="I41" s="134" t="s">
        <v>539</v>
      </c>
      <c r="J41" s="134" t="s">
        <v>334</v>
      </c>
      <c r="K41" s="134" t="s">
        <v>335</v>
      </c>
      <c r="L41" s="137">
        <v>825.33</v>
      </c>
      <c r="M41" s="137"/>
      <c r="N41" s="137"/>
      <c r="O41" s="130"/>
    </row>
    <row r="42" spans="1:15" ht="22.5">
      <c r="A42" s="135" t="s">
        <v>540</v>
      </c>
      <c r="B42" s="136" t="s">
        <v>541</v>
      </c>
      <c r="C42" s="134" t="s">
        <v>539</v>
      </c>
      <c r="D42" s="134" t="s">
        <v>542</v>
      </c>
      <c r="E42" s="134" t="s">
        <v>331</v>
      </c>
      <c r="F42" s="134" t="s">
        <v>351</v>
      </c>
      <c r="G42" s="134" t="s">
        <v>8</v>
      </c>
      <c r="H42" s="134" t="s">
        <v>542</v>
      </c>
      <c r="I42" s="134" t="s">
        <v>539</v>
      </c>
      <c r="J42" s="134" t="s">
        <v>334</v>
      </c>
      <c r="K42" s="134" t="s">
        <v>335</v>
      </c>
      <c r="L42" s="137">
        <v>825.33</v>
      </c>
      <c r="M42" s="137"/>
      <c r="N42" s="137"/>
      <c r="O42" s="130"/>
    </row>
    <row r="43" spans="1:15" ht="22.5">
      <c r="A43" s="135" t="s">
        <v>360</v>
      </c>
      <c r="B43" s="136" t="s">
        <v>361</v>
      </c>
      <c r="C43" s="134" t="s">
        <v>362</v>
      </c>
      <c r="D43" s="134" t="s">
        <v>330</v>
      </c>
      <c r="E43" s="134" t="s">
        <v>331</v>
      </c>
      <c r="F43" s="134" t="s">
        <v>332</v>
      </c>
      <c r="G43" s="134" t="s">
        <v>333</v>
      </c>
      <c r="H43" s="134" t="s">
        <v>330</v>
      </c>
      <c r="I43" s="134" t="s">
        <v>362</v>
      </c>
      <c r="J43" s="134" t="s">
        <v>334</v>
      </c>
      <c r="K43" s="134" t="s">
        <v>335</v>
      </c>
      <c r="L43" s="137">
        <v>6212700</v>
      </c>
      <c r="M43" s="137">
        <v>4780000</v>
      </c>
      <c r="N43" s="137">
        <v>4780000</v>
      </c>
      <c r="O43" s="130"/>
    </row>
    <row r="44" spans="1:15" ht="22.5">
      <c r="A44" s="135" t="s">
        <v>363</v>
      </c>
      <c r="B44" s="136" t="s">
        <v>364</v>
      </c>
      <c r="C44" s="134" t="s">
        <v>362</v>
      </c>
      <c r="D44" s="134" t="s">
        <v>365</v>
      </c>
      <c r="E44" s="134" t="s">
        <v>331</v>
      </c>
      <c r="F44" s="134" t="s">
        <v>332</v>
      </c>
      <c r="G44" s="134" t="s">
        <v>11</v>
      </c>
      <c r="H44" s="134" t="s">
        <v>365</v>
      </c>
      <c r="I44" s="134" t="s">
        <v>362</v>
      </c>
      <c r="J44" s="134" t="s">
        <v>334</v>
      </c>
      <c r="K44" s="134" t="s">
        <v>335</v>
      </c>
      <c r="L44" s="137">
        <v>6212700</v>
      </c>
      <c r="M44" s="137">
        <v>4780000</v>
      </c>
      <c r="N44" s="137">
        <v>4780000</v>
      </c>
      <c r="O44" s="130"/>
    </row>
    <row r="45" spans="1:15" ht="22.5">
      <c r="A45" s="135" t="s">
        <v>366</v>
      </c>
      <c r="B45" s="136" t="s">
        <v>364</v>
      </c>
      <c r="C45" s="134" t="s">
        <v>362</v>
      </c>
      <c r="D45" s="134" t="s">
        <v>365</v>
      </c>
      <c r="E45" s="134" t="s">
        <v>367</v>
      </c>
      <c r="F45" s="134" t="s">
        <v>332</v>
      </c>
      <c r="G45" s="134" t="s">
        <v>11</v>
      </c>
      <c r="H45" s="134" t="s">
        <v>365</v>
      </c>
      <c r="I45" s="134" t="s">
        <v>362</v>
      </c>
      <c r="J45" s="134" t="s">
        <v>334</v>
      </c>
      <c r="K45" s="134" t="s">
        <v>335</v>
      </c>
      <c r="L45" s="137">
        <v>1920000</v>
      </c>
      <c r="M45" s="137"/>
      <c r="N45" s="137"/>
      <c r="O45" s="130"/>
    </row>
    <row r="46" spans="1:15" ht="22.5">
      <c r="A46" s="135" t="s">
        <v>366</v>
      </c>
      <c r="B46" s="136" t="s">
        <v>364</v>
      </c>
      <c r="C46" s="134" t="s">
        <v>362</v>
      </c>
      <c r="D46" s="134" t="s">
        <v>365</v>
      </c>
      <c r="E46" s="134" t="s">
        <v>368</v>
      </c>
      <c r="F46" s="134" t="s">
        <v>332</v>
      </c>
      <c r="G46" s="134" t="s">
        <v>11</v>
      </c>
      <c r="H46" s="134" t="s">
        <v>365</v>
      </c>
      <c r="I46" s="134" t="s">
        <v>362</v>
      </c>
      <c r="J46" s="134" t="s">
        <v>334</v>
      </c>
      <c r="K46" s="134" t="s">
        <v>335</v>
      </c>
      <c r="L46" s="137">
        <v>53524.38</v>
      </c>
      <c r="M46" s="137"/>
      <c r="N46" s="137"/>
      <c r="O46" s="130"/>
    </row>
    <row r="47" spans="1:15" ht="22.5">
      <c r="A47" s="135" t="s">
        <v>366</v>
      </c>
      <c r="B47" s="136" t="s">
        <v>364</v>
      </c>
      <c r="C47" s="134" t="s">
        <v>362</v>
      </c>
      <c r="D47" s="134" t="s">
        <v>369</v>
      </c>
      <c r="E47" s="134" t="s">
        <v>368</v>
      </c>
      <c r="F47" s="134" t="s">
        <v>332</v>
      </c>
      <c r="G47" s="134" t="s">
        <v>11</v>
      </c>
      <c r="H47" s="134" t="s">
        <v>369</v>
      </c>
      <c r="I47" s="134" t="s">
        <v>362</v>
      </c>
      <c r="J47" s="134" t="s">
        <v>334</v>
      </c>
      <c r="K47" s="134" t="s">
        <v>335</v>
      </c>
      <c r="L47" s="137">
        <v>508975.62</v>
      </c>
      <c r="M47" s="137"/>
      <c r="N47" s="137"/>
      <c r="O47" s="130"/>
    </row>
    <row r="48" spans="1:15" ht="22.5">
      <c r="A48" s="135" t="s">
        <v>366</v>
      </c>
      <c r="B48" s="136" t="s">
        <v>364</v>
      </c>
      <c r="C48" s="134" t="s">
        <v>362</v>
      </c>
      <c r="D48" s="134" t="s">
        <v>365</v>
      </c>
      <c r="E48" s="134" t="s">
        <v>370</v>
      </c>
      <c r="F48" s="134" t="s">
        <v>332</v>
      </c>
      <c r="G48" s="134" t="s">
        <v>11</v>
      </c>
      <c r="H48" s="134" t="s">
        <v>365</v>
      </c>
      <c r="I48" s="134" t="s">
        <v>362</v>
      </c>
      <c r="J48" s="134" t="s">
        <v>334</v>
      </c>
      <c r="K48" s="134" t="s">
        <v>335</v>
      </c>
      <c r="L48" s="137">
        <v>2634900</v>
      </c>
      <c r="M48" s="137">
        <v>3390000</v>
      </c>
      <c r="N48" s="137">
        <v>3390000</v>
      </c>
      <c r="O48" s="130"/>
    </row>
    <row r="49" spans="1:15" ht="22.5">
      <c r="A49" s="135" t="s">
        <v>366</v>
      </c>
      <c r="B49" s="136" t="s">
        <v>364</v>
      </c>
      <c r="C49" s="134" t="s">
        <v>362</v>
      </c>
      <c r="D49" s="134" t="s">
        <v>365</v>
      </c>
      <c r="E49" s="134" t="s">
        <v>371</v>
      </c>
      <c r="F49" s="134" t="s">
        <v>332</v>
      </c>
      <c r="G49" s="134" t="s">
        <v>11</v>
      </c>
      <c r="H49" s="134" t="s">
        <v>365</v>
      </c>
      <c r="I49" s="134" t="s">
        <v>362</v>
      </c>
      <c r="J49" s="134" t="s">
        <v>334</v>
      </c>
      <c r="K49" s="134" t="s">
        <v>335</v>
      </c>
      <c r="L49" s="137">
        <v>1095300</v>
      </c>
      <c r="M49" s="137">
        <v>1390000</v>
      </c>
      <c r="N49" s="137">
        <v>1390000</v>
      </c>
      <c r="O49" s="130"/>
    </row>
    <row r="50" spans="1:15" ht="22.5">
      <c r="A50" s="131" t="s">
        <v>533</v>
      </c>
      <c r="B50" s="132" t="s">
        <v>534</v>
      </c>
      <c r="C50" s="133" t="s">
        <v>330</v>
      </c>
      <c r="D50" s="134" t="s">
        <v>330</v>
      </c>
      <c r="E50" s="134" t="s">
        <v>331</v>
      </c>
      <c r="F50" s="134" t="s">
        <v>332</v>
      </c>
      <c r="G50" s="134" t="s">
        <v>333</v>
      </c>
      <c r="H50" s="134" t="s">
        <v>330</v>
      </c>
      <c r="I50" s="134" t="s">
        <v>330</v>
      </c>
      <c r="J50" s="134" t="s">
        <v>334</v>
      </c>
      <c r="K50" s="134" t="s">
        <v>335</v>
      </c>
      <c r="L50" s="129"/>
      <c r="M50" s="129"/>
      <c r="N50" s="129"/>
      <c r="O50" s="130"/>
    </row>
    <row r="51" spans="1:15" ht="22.5">
      <c r="A51" s="131" t="s">
        <v>372</v>
      </c>
      <c r="B51" s="132" t="s">
        <v>373</v>
      </c>
      <c r="C51" s="133" t="s">
        <v>330</v>
      </c>
      <c r="D51" s="134" t="s">
        <v>330</v>
      </c>
      <c r="E51" s="134" t="s">
        <v>331</v>
      </c>
      <c r="F51" s="134" t="s">
        <v>332</v>
      </c>
      <c r="G51" s="134" t="s">
        <v>333</v>
      </c>
      <c r="H51" s="134" t="s">
        <v>330</v>
      </c>
      <c r="I51" s="134" t="s">
        <v>330</v>
      </c>
      <c r="J51" s="134" t="s">
        <v>334</v>
      </c>
      <c r="K51" s="134" t="s">
        <v>335</v>
      </c>
      <c r="L51" s="129">
        <v>176519653.93</v>
      </c>
      <c r="M51" s="129">
        <v>164672337.66</v>
      </c>
      <c r="N51" s="129">
        <v>164672337.66</v>
      </c>
      <c r="O51" s="130"/>
    </row>
    <row r="52" spans="1:15" ht="22.5">
      <c r="A52" s="135" t="s">
        <v>374</v>
      </c>
      <c r="B52" s="136" t="s">
        <v>375</v>
      </c>
      <c r="C52" s="134" t="s">
        <v>330</v>
      </c>
      <c r="D52" s="134" t="s">
        <v>330</v>
      </c>
      <c r="E52" s="134" t="s">
        <v>331</v>
      </c>
      <c r="F52" s="134" t="s">
        <v>332</v>
      </c>
      <c r="G52" s="134" t="s">
        <v>333</v>
      </c>
      <c r="H52" s="134" t="s">
        <v>330</v>
      </c>
      <c r="I52" s="134" t="s">
        <v>330</v>
      </c>
      <c r="J52" s="134" t="s">
        <v>334</v>
      </c>
      <c r="K52" s="134" t="s">
        <v>335</v>
      </c>
      <c r="L52" s="137">
        <v>115971709</v>
      </c>
      <c r="M52" s="137">
        <v>111184100</v>
      </c>
      <c r="N52" s="137">
        <v>111184100</v>
      </c>
      <c r="O52" s="130"/>
    </row>
    <row r="53" spans="1:15" ht="22.5">
      <c r="A53" s="135" t="s">
        <v>376</v>
      </c>
      <c r="B53" s="136" t="s">
        <v>377</v>
      </c>
      <c r="C53" s="134" t="s">
        <v>378</v>
      </c>
      <c r="D53" s="134" t="s">
        <v>330</v>
      </c>
      <c r="E53" s="134" t="s">
        <v>331</v>
      </c>
      <c r="F53" s="134" t="s">
        <v>332</v>
      </c>
      <c r="G53" s="134" t="s">
        <v>333</v>
      </c>
      <c r="H53" s="134" t="s">
        <v>330</v>
      </c>
      <c r="I53" s="134" t="s">
        <v>330</v>
      </c>
      <c r="J53" s="134" t="s">
        <v>334</v>
      </c>
      <c r="K53" s="134" t="s">
        <v>335</v>
      </c>
      <c r="L53" s="137">
        <v>89167322.8</v>
      </c>
      <c r="M53" s="137">
        <v>85631682</v>
      </c>
      <c r="N53" s="137">
        <v>85631682</v>
      </c>
      <c r="O53" s="130"/>
    </row>
    <row r="54" spans="1:15" ht="22.5">
      <c r="A54" s="135" t="s">
        <v>379</v>
      </c>
      <c r="B54" s="136" t="s">
        <v>377</v>
      </c>
      <c r="C54" s="134" t="s">
        <v>378</v>
      </c>
      <c r="D54" s="134" t="s">
        <v>380</v>
      </c>
      <c r="E54" s="134" t="s">
        <v>355</v>
      </c>
      <c r="F54" s="134" t="s">
        <v>381</v>
      </c>
      <c r="G54" s="134" t="s">
        <v>10</v>
      </c>
      <c r="H54" s="134" t="s">
        <v>380</v>
      </c>
      <c r="I54" s="134" t="s">
        <v>330</v>
      </c>
      <c r="J54" s="134" t="s">
        <v>334</v>
      </c>
      <c r="K54" s="134" t="s">
        <v>335</v>
      </c>
      <c r="L54" s="137">
        <v>3764500</v>
      </c>
      <c r="M54" s="137">
        <v>4374144</v>
      </c>
      <c r="N54" s="137">
        <v>4374144</v>
      </c>
      <c r="O54" s="130"/>
    </row>
    <row r="55" spans="1:15" ht="22.5">
      <c r="A55" s="135" t="s">
        <v>382</v>
      </c>
      <c r="B55" s="136" t="s">
        <v>377</v>
      </c>
      <c r="C55" s="134" t="s">
        <v>378</v>
      </c>
      <c r="D55" s="134" t="s">
        <v>383</v>
      </c>
      <c r="E55" s="134" t="s">
        <v>355</v>
      </c>
      <c r="F55" s="134" t="s">
        <v>384</v>
      </c>
      <c r="G55" s="134" t="s">
        <v>10</v>
      </c>
      <c r="H55" s="134" t="s">
        <v>383</v>
      </c>
      <c r="I55" s="134" t="s">
        <v>330</v>
      </c>
      <c r="J55" s="134" t="s">
        <v>334</v>
      </c>
      <c r="K55" s="134" t="s">
        <v>335</v>
      </c>
      <c r="L55" s="137">
        <v>65000</v>
      </c>
      <c r="M55" s="137">
        <v>50000</v>
      </c>
      <c r="N55" s="137">
        <v>50000</v>
      </c>
      <c r="O55" s="130"/>
    </row>
    <row r="56" spans="1:15" ht="22.5">
      <c r="A56" s="135" t="s">
        <v>379</v>
      </c>
      <c r="B56" s="136" t="s">
        <v>377</v>
      </c>
      <c r="C56" s="134" t="s">
        <v>378</v>
      </c>
      <c r="D56" s="134" t="s">
        <v>380</v>
      </c>
      <c r="E56" s="134" t="s">
        <v>357</v>
      </c>
      <c r="F56" s="134" t="s">
        <v>385</v>
      </c>
      <c r="G56" s="134" t="s">
        <v>10</v>
      </c>
      <c r="H56" s="134" t="s">
        <v>380</v>
      </c>
      <c r="I56" s="134" t="s">
        <v>330</v>
      </c>
      <c r="J56" s="134" t="s">
        <v>334</v>
      </c>
      <c r="K56" s="134" t="s">
        <v>335</v>
      </c>
      <c r="L56" s="137">
        <v>61336320</v>
      </c>
      <c r="M56" s="137">
        <v>58347840</v>
      </c>
      <c r="N56" s="137">
        <v>58347840</v>
      </c>
      <c r="O56" s="130"/>
    </row>
    <row r="57" spans="1:15" ht="22.5">
      <c r="A57" s="135" t="s">
        <v>379</v>
      </c>
      <c r="B57" s="136" t="s">
        <v>377</v>
      </c>
      <c r="C57" s="134" t="s">
        <v>378</v>
      </c>
      <c r="D57" s="134" t="s">
        <v>380</v>
      </c>
      <c r="E57" s="134" t="s">
        <v>359</v>
      </c>
      <c r="F57" s="134" t="s">
        <v>385</v>
      </c>
      <c r="G57" s="134" t="s">
        <v>10</v>
      </c>
      <c r="H57" s="134" t="s">
        <v>380</v>
      </c>
      <c r="I57" s="134" t="s">
        <v>330</v>
      </c>
      <c r="J57" s="134" t="s">
        <v>334</v>
      </c>
      <c r="K57" s="134" t="s">
        <v>335</v>
      </c>
      <c r="L57" s="137">
        <v>23351500.8</v>
      </c>
      <c r="M57" s="137">
        <v>22209696</v>
      </c>
      <c r="N57" s="137">
        <v>22209696</v>
      </c>
      <c r="O57" s="130"/>
    </row>
    <row r="58" spans="1:15" ht="22.5">
      <c r="A58" s="135" t="s">
        <v>382</v>
      </c>
      <c r="B58" s="136" t="s">
        <v>377</v>
      </c>
      <c r="C58" s="134" t="s">
        <v>378</v>
      </c>
      <c r="D58" s="134" t="s">
        <v>383</v>
      </c>
      <c r="E58" s="134" t="s">
        <v>357</v>
      </c>
      <c r="F58" s="134" t="s">
        <v>386</v>
      </c>
      <c r="G58" s="134" t="s">
        <v>10</v>
      </c>
      <c r="H58" s="134" t="s">
        <v>383</v>
      </c>
      <c r="I58" s="134" t="s">
        <v>330</v>
      </c>
      <c r="J58" s="134" t="s">
        <v>334</v>
      </c>
      <c r="K58" s="134" t="s">
        <v>335</v>
      </c>
      <c r="L58" s="137">
        <v>450000</v>
      </c>
      <c r="M58" s="137">
        <v>450000</v>
      </c>
      <c r="N58" s="137">
        <v>450000</v>
      </c>
      <c r="O58" s="130"/>
    </row>
    <row r="59" spans="1:15" ht="22.5">
      <c r="A59" s="135" t="s">
        <v>382</v>
      </c>
      <c r="B59" s="136" t="s">
        <v>377</v>
      </c>
      <c r="C59" s="134" t="s">
        <v>378</v>
      </c>
      <c r="D59" s="134" t="s">
        <v>383</v>
      </c>
      <c r="E59" s="134" t="s">
        <v>359</v>
      </c>
      <c r="F59" s="134" t="s">
        <v>386</v>
      </c>
      <c r="G59" s="134" t="s">
        <v>10</v>
      </c>
      <c r="H59" s="134" t="s">
        <v>383</v>
      </c>
      <c r="I59" s="134" t="s">
        <v>330</v>
      </c>
      <c r="J59" s="134" t="s">
        <v>334</v>
      </c>
      <c r="K59" s="134" t="s">
        <v>335</v>
      </c>
      <c r="L59" s="137">
        <v>200002</v>
      </c>
      <c r="M59" s="137">
        <v>200002</v>
      </c>
      <c r="N59" s="137">
        <v>200002</v>
      </c>
      <c r="O59" s="130"/>
    </row>
    <row r="60" spans="1:15" ht="22.5">
      <c r="A60" s="135" t="s">
        <v>549</v>
      </c>
      <c r="B60" s="136" t="s">
        <v>550</v>
      </c>
      <c r="C60" s="134" t="s">
        <v>551</v>
      </c>
      <c r="D60" s="134" t="s">
        <v>330</v>
      </c>
      <c r="E60" s="134" t="s">
        <v>331</v>
      </c>
      <c r="F60" s="134" t="s">
        <v>332</v>
      </c>
      <c r="G60" s="134" t="s">
        <v>333</v>
      </c>
      <c r="H60" s="134" t="s">
        <v>330</v>
      </c>
      <c r="I60" s="134" t="s">
        <v>330</v>
      </c>
      <c r="J60" s="134" t="s">
        <v>334</v>
      </c>
      <c r="K60" s="134" t="s">
        <v>335</v>
      </c>
      <c r="L60" s="137">
        <v>17330</v>
      </c>
      <c r="M60" s="137"/>
      <c r="N60" s="137"/>
      <c r="O60" s="130"/>
    </row>
    <row r="61" spans="1:16" ht="22.5">
      <c r="A61" s="135" t="s">
        <v>552</v>
      </c>
      <c r="B61" s="136" t="s">
        <v>550</v>
      </c>
      <c r="C61" s="134" t="s">
        <v>551</v>
      </c>
      <c r="D61" s="134" t="s">
        <v>553</v>
      </c>
      <c r="E61" s="134" t="s">
        <v>355</v>
      </c>
      <c r="F61" s="134" t="s">
        <v>554</v>
      </c>
      <c r="G61" s="134" t="s">
        <v>10</v>
      </c>
      <c r="H61" s="134" t="s">
        <v>553</v>
      </c>
      <c r="I61" s="134" t="s">
        <v>330</v>
      </c>
      <c r="J61" s="134" t="s">
        <v>334</v>
      </c>
      <c r="K61" s="134" t="s">
        <v>335</v>
      </c>
      <c r="L61" s="137">
        <v>2100</v>
      </c>
      <c r="M61" s="137"/>
      <c r="N61" s="137"/>
      <c r="O61" s="130"/>
      <c r="P61" s="138">
        <f>L62+L64+L66</f>
        <v>8221606.2</v>
      </c>
    </row>
    <row r="62" spans="1:15" ht="22.5">
      <c r="A62" s="135" t="s">
        <v>423</v>
      </c>
      <c r="B62" s="136" t="s">
        <v>550</v>
      </c>
      <c r="C62" s="134" t="s">
        <v>551</v>
      </c>
      <c r="D62" s="134" t="s">
        <v>424</v>
      </c>
      <c r="E62" s="134" t="s">
        <v>355</v>
      </c>
      <c r="F62" s="134" t="s">
        <v>448</v>
      </c>
      <c r="G62" s="134" t="s">
        <v>10</v>
      </c>
      <c r="H62" s="134" t="s">
        <v>424</v>
      </c>
      <c r="I62" s="134" t="s">
        <v>330</v>
      </c>
      <c r="J62" s="134" t="s">
        <v>334</v>
      </c>
      <c r="K62" s="134" t="s">
        <v>335</v>
      </c>
      <c r="L62" s="137">
        <v>15230</v>
      </c>
      <c r="M62" s="137"/>
      <c r="N62" s="137"/>
      <c r="O62" s="130"/>
    </row>
    <row r="63" spans="1:15" ht="22.5">
      <c r="A63" s="135" t="s">
        <v>387</v>
      </c>
      <c r="B63" s="136" t="s">
        <v>388</v>
      </c>
      <c r="C63" s="134" t="s">
        <v>389</v>
      </c>
      <c r="D63" s="134" t="s">
        <v>330</v>
      </c>
      <c r="E63" s="134" t="s">
        <v>331</v>
      </c>
      <c r="F63" s="134" t="s">
        <v>332</v>
      </c>
      <c r="G63" s="134" t="s">
        <v>333</v>
      </c>
      <c r="H63" s="134" t="s">
        <v>330</v>
      </c>
      <c r="I63" s="134" t="s">
        <v>330</v>
      </c>
      <c r="J63" s="134" t="s">
        <v>334</v>
      </c>
      <c r="K63" s="134" t="s">
        <v>335</v>
      </c>
      <c r="L63" s="137">
        <v>26787056.2</v>
      </c>
      <c r="M63" s="137">
        <v>25552418</v>
      </c>
      <c r="N63" s="137">
        <v>25552418</v>
      </c>
      <c r="O63" s="130"/>
    </row>
    <row r="64" spans="1:15" ht="22.5">
      <c r="A64" s="135" t="s">
        <v>390</v>
      </c>
      <c r="B64" s="136" t="s">
        <v>391</v>
      </c>
      <c r="C64" s="134" t="s">
        <v>389</v>
      </c>
      <c r="D64" s="134" t="s">
        <v>392</v>
      </c>
      <c r="E64" s="134" t="s">
        <v>355</v>
      </c>
      <c r="F64" s="134" t="s">
        <v>393</v>
      </c>
      <c r="G64" s="134" t="s">
        <v>10</v>
      </c>
      <c r="H64" s="134" t="s">
        <v>392</v>
      </c>
      <c r="I64" s="134" t="s">
        <v>330</v>
      </c>
      <c r="J64" s="134" t="s">
        <v>334</v>
      </c>
      <c r="K64" s="134" t="s">
        <v>335</v>
      </c>
      <c r="L64" s="137">
        <v>1136879</v>
      </c>
      <c r="M64" s="137">
        <v>1320956</v>
      </c>
      <c r="N64" s="137">
        <v>1320956</v>
      </c>
      <c r="O64" s="130"/>
    </row>
    <row r="65" spans="1:15" ht="22.5">
      <c r="A65" s="135" t="s">
        <v>390</v>
      </c>
      <c r="B65" s="136" t="s">
        <v>391</v>
      </c>
      <c r="C65" s="134" t="s">
        <v>389</v>
      </c>
      <c r="D65" s="134" t="s">
        <v>392</v>
      </c>
      <c r="E65" s="134" t="s">
        <v>357</v>
      </c>
      <c r="F65" s="134" t="s">
        <v>394</v>
      </c>
      <c r="G65" s="134" t="s">
        <v>10</v>
      </c>
      <c r="H65" s="134" t="s">
        <v>392</v>
      </c>
      <c r="I65" s="134" t="s">
        <v>330</v>
      </c>
      <c r="J65" s="134" t="s">
        <v>334</v>
      </c>
      <c r="K65" s="134" t="s">
        <v>335</v>
      </c>
      <c r="L65" s="137">
        <v>18580680</v>
      </c>
      <c r="M65" s="137">
        <v>17551160</v>
      </c>
      <c r="N65" s="137">
        <v>17551160</v>
      </c>
      <c r="O65" s="130"/>
    </row>
    <row r="66" spans="1:15" ht="22.5">
      <c r="A66" s="135" t="s">
        <v>390</v>
      </c>
      <c r="B66" s="136" t="s">
        <v>391</v>
      </c>
      <c r="C66" s="134" t="s">
        <v>389</v>
      </c>
      <c r="D66" s="134" t="s">
        <v>392</v>
      </c>
      <c r="E66" s="134" t="s">
        <v>359</v>
      </c>
      <c r="F66" s="134" t="s">
        <v>394</v>
      </c>
      <c r="G66" s="134" t="s">
        <v>10</v>
      </c>
      <c r="H66" s="134" t="s">
        <v>392</v>
      </c>
      <c r="I66" s="134" t="s">
        <v>330</v>
      </c>
      <c r="J66" s="134" t="s">
        <v>334</v>
      </c>
      <c r="K66" s="134" t="s">
        <v>335</v>
      </c>
      <c r="L66" s="137">
        <v>7069497.2</v>
      </c>
      <c r="M66" s="137">
        <v>6680302</v>
      </c>
      <c r="N66" s="137">
        <v>6680302</v>
      </c>
      <c r="O66" s="130"/>
    </row>
    <row r="67" spans="1:15" ht="22.5">
      <c r="A67" s="135" t="s">
        <v>395</v>
      </c>
      <c r="B67" s="136" t="s">
        <v>396</v>
      </c>
      <c r="C67" s="134" t="s">
        <v>397</v>
      </c>
      <c r="D67" s="134" t="s">
        <v>330</v>
      </c>
      <c r="E67" s="134" t="s">
        <v>331</v>
      </c>
      <c r="F67" s="134" t="s">
        <v>332</v>
      </c>
      <c r="G67" s="134" t="s">
        <v>333</v>
      </c>
      <c r="H67" s="134" t="s">
        <v>330</v>
      </c>
      <c r="I67" s="134" t="s">
        <v>330</v>
      </c>
      <c r="J67" s="134" t="s">
        <v>334</v>
      </c>
      <c r="K67" s="134" t="s">
        <v>335</v>
      </c>
      <c r="L67" s="137">
        <v>7123153.24</v>
      </c>
      <c r="M67" s="137">
        <v>7188400</v>
      </c>
      <c r="N67" s="137">
        <v>7188400</v>
      </c>
      <c r="O67" s="130"/>
    </row>
    <row r="68" spans="1:15" ht="22.5">
      <c r="A68" s="135" t="s">
        <v>398</v>
      </c>
      <c r="B68" s="136" t="s">
        <v>399</v>
      </c>
      <c r="C68" s="134" t="s">
        <v>400</v>
      </c>
      <c r="D68" s="134" t="s">
        <v>330</v>
      </c>
      <c r="E68" s="134" t="s">
        <v>331</v>
      </c>
      <c r="F68" s="134" t="s">
        <v>332</v>
      </c>
      <c r="G68" s="134" t="s">
        <v>333</v>
      </c>
      <c r="H68" s="134" t="s">
        <v>330</v>
      </c>
      <c r="I68" s="134" t="s">
        <v>330</v>
      </c>
      <c r="J68" s="134" t="s">
        <v>334</v>
      </c>
      <c r="K68" s="134" t="s">
        <v>335</v>
      </c>
      <c r="L68" s="137">
        <v>7099790</v>
      </c>
      <c r="M68" s="137">
        <v>7168400</v>
      </c>
      <c r="N68" s="137">
        <v>7168400</v>
      </c>
      <c r="O68" s="130"/>
    </row>
    <row r="69" spans="1:15" ht="22.5">
      <c r="A69" s="135" t="s">
        <v>401</v>
      </c>
      <c r="B69" s="136" t="s">
        <v>399</v>
      </c>
      <c r="C69" s="134" t="s">
        <v>400</v>
      </c>
      <c r="D69" s="134" t="s">
        <v>402</v>
      </c>
      <c r="E69" s="134" t="s">
        <v>331</v>
      </c>
      <c r="F69" s="134" t="s">
        <v>543</v>
      </c>
      <c r="G69" s="134" t="s">
        <v>8</v>
      </c>
      <c r="H69" s="134" t="s">
        <v>402</v>
      </c>
      <c r="I69" s="134" t="s">
        <v>330</v>
      </c>
      <c r="J69" s="134" t="s">
        <v>334</v>
      </c>
      <c r="K69" s="134" t="s">
        <v>335</v>
      </c>
      <c r="L69" s="137">
        <v>69852</v>
      </c>
      <c r="M69" s="137"/>
      <c r="N69" s="137"/>
      <c r="O69" s="130"/>
    </row>
    <row r="70" spans="1:15" ht="22.5">
      <c r="A70" s="135" t="s">
        <v>401</v>
      </c>
      <c r="B70" s="136" t="s">
        <v>399</v>
      </c>
      <c r="C70" s="134" t="s">
        <v>400</v>
      </c>
      <c r="D70" s="134" t="s">
        <v>402</v>
      </c>
      <c r="E70" s="134" t="s">
        <v>355</v>
      </c>
      <c r="F70" s="134" t="s">
        <v>403</v>
      </c>
      <c r="G70" s="134" t="s">
        <v>10</v>
      </c>
      <c r="H70" s="134" t="s">
        <v>402</v>
      </c>
      <c r="I70" s="134" t="s">
        <v>330</v>
      </c>
      <c r="J70" s="134" t="s">
        <v>334</v>
      </c>
      <c r="K70" s="134" t="s">
        <v>335</v>
      </c>
      <c r="L70" s="137">
        <v>7029938</v>
      </c>
      <c r="M70" s="137">
        <v>7168400</v>
      </c>
      <c r="N70" s="137">
        <v>7168400</v>
      </c>
      <c r="O70" s="130"/>
    </row>
    <row r="71" spans="1:15" ht="22.5">
      <c r="A71" s="135" t="s">
        <v>404</v>
      </c>
      <c r="B71" s="136" t="s">
        <v>405</v>
      </c>
      <c r="C71" s="134" t="s">
        <v>406</v>
      </c>
      <c r="D71" s="134" t="s">
        <v>330</v>
      </c>
      <c r="E71" s="134" t="s">
        <v>331</v>
      </c>
      <c r="F71" s="134" t="s">
        <v>332</v>
      </c>
      <c r="G71" s="134" t="s">
        <v>333</v>
      </c>
      <c r="H71" s="134" t="s">
        <v>330</v>
      </c>
      <c r="I71" s="134" t="s">
        <v>330</v>
      </c>
      <c r="J71" s="134" t="s">
        <v>334</v>
      </c>
      <c r="K71" s="134" t="s">
        <v>335</v>
      </c>
      <c r="L71" s="137">
        <v>10000</v>
      </c>
      <c r="M71" s="137">
        <v>10000</v>
      </c>
      <c r="N71" s="137">
        <v>10000</v>
      </c>
      <c r="O71" s="130"/>
    </row>
    <row r="72" spans="1:15" ht="22.5">
      <c r="A72" s="135" t="s">
        <v>220</v>
      </c>
      <c r="B72" s="136" t="s">
        <v>405</v>
      </c>
      <c r="C72" s="134" t="s">
        <v>406</v>
      </c>
      <c r="D72" s="134" t="s">
        <v>407</v>
      </c>
      <c r="E72" s="134" t="s">
        <v>331</v>
      </c>
      <c r="F72" s="134" t="s">
        <v>408</v>
      </c>
      <c r="G72" s="134" t="s">
        <v>8</v>
      </c>
      <c r="H72" s="134" t="s">
        <v>407</v>
      </c>
      <c r="I72" s="134" t="s">
        <v>330</v>
      </c>
      <c r="J72" s="134" t="s">
        <v>334</v>
      </c>
      <c r="K72" s="134" t="s">
        <v>335</v>
      </c>
      <c r="L72" s="137">
        <v>10000</v>
      </c>
      <c r="M72" s="137">
        <v>10000</v>
      </c>
      <c r="N72" s="137">
        <v>10000</v>
      </c>
      <c r="O72" s="130"/>
    </row>
    <row r="73" spans="1:15" ht="22.5">
      <c r="A73" s="135" t="s">
        <v>409</v>
      </c>
      <c r="B73" s="136" t="s">
        <v>410</v>
      </c>
      <c r="C73" s="134" t="s">
        <v>411</v>
      </c>
      <c r="D73" s="134" t="s">
        <v>330</v>
      </c>
      <c r="E73" s="134" t="s">
        <v>331</v>
      </c>
      <c r="F73" s="134" t="s">
        <v>332</v>
      </c>
      <c r="G73" s="134" t="s">
        <v>333</v>
      </c>
      <c r="H73" s="134" t="s">
        <v>330</v>
      </c>
      <c r="I73" s="134" t="s">
        <v>330</v>
      </c>
      <c r="J73" s="134" t="s">
        <v>334</v>
      </c>
      <c r="K73" s="134" t="s">
        <v>335</v>
      </c>
      <c r="L73" s="137">
        <v>13363.24</v>
      </c>
      <c r="M73" s="137">
        <v>10000</v>
      </c>
      <c r="N73" s="137">
        <v>10000</v>
      </c>
      <c r="O73" s="130"/>
    </row>
    <row r="74" spans="1:15" ht="22.5">
      <c r="A74" s="135" t="s">
        <v>412</v>
      </c>
      <c r="B74" s="136" t="s">
        <v>410</v>
      </c>
      <c r="C74" s="134" t="s">
        <v>411</v>
      </c>
      <c r="D74" s="134" t="s">
        <v>413</v>
      </c>
      <c r="E74" s="134" t="s">
        <v>331</v>
      </c>
      <c r="F74" s="134" t="s">
        <v>414</v>
      </c>
      <c r="G74" s="134" t="s">
        <v>8</v>
      </c>
      <c r="H74" s="134" t="s">
        <v>413</v>
      </c>
      <c r="I74" s="134" t="s">
        <v>330</v>
      </c>
      <c r="J74" s="134" t="s">
        <v>334</v>
      </c>
      <c r="K74" s="134" t="s">
        <v>335</v>
      </c>
      <c r="L74" s="137">
        <v>10000</v>
      </c>
      <c r="M74" s="137">
        <v>10000</v>
      </c>
      <c r="N74" s="137">
        <v>10000</v>
      </c>
      <c r="O74" s="130"/>
    </row>
    <row r="75" spans="1:15" ht="22.5">
      <c r="A75" s="135" t="s">
        <v>412</v>
      </c>
      <c r="B75" s="136" t="s">
        <v>410</v>
      </c>
      <c r="C75" s="134" t="s">
        <v>411</v>
      </c>
      <c r="D75" s="134" t="s">
        <v>413</v>
      </c>
      <c r="E75" s="134" t="s">
        <v>331</v>
      </c>
      <c r="F75" s="134" t="s">
        <v>415</v>
      </c>
      <c r="G75" s="134" t="s">
        <v>8</v>
      </c>
      <c r="H75" s="134" t="s">
        <v>413</v>
      </c>
      <c r="I75" s="134" t="s">
        <v>330</v>
      </c>
      <c r="J75" s="134" t="s">
        <v>334</v>
      </c>
      <c r="K75" s="134" t="s">
        <v>335</v>
      </c>
      <c r="L75" s="137">
        <v>3363.24</v>
      </c>
      <c r="M75" s="137"/>
      <c r="N75" s="137"/>
      <c r="O75" s="130"/>
    </row>
    <row r="76" spans="1:15" ht="22.5">
      <c r="A76" s="135" t="s">
        <v>416</v>
      </c>
      <c r="B76" s="136" t="s">
        <v>417</v>
      </c>
      <c r="C76" s="134" t="s">
        <v>330</v>
      </c>
      <c r="D76" s="134" t="s">
        <v>330</v>
      </c>
      <c r="E76" s="134" t="s">
        <v>331</v>
      </c>
      <c r="F76" s="134" t="s">
        <v>332</v>
      </c>
      <c r="G76" s="134" t="s">
        <v>333</v>
      </c>
      <c r="H76" s="134" t="s">
        <v>330</v>
      </c>
      <c r="I76" s="134" t="s">
        <v>330</v>
      </c>
      <c r="J76" s="134" t="s">
        <v>334</v>
      </c>
      <c r="K76" s="134" t="s">
        <v>335</v>
      </c>
      <c r="L76" s="137">
        <v>53424791.69</v>
      </c>
      <c r="M76" s="137">
        <v>46299837.66</v>
      </c>
      <c r="N76" s="137">
        <v>46299837.66</v>
      </c>
      <c r="O76" s="130"/>
    </row>
    <row r="77" spans="1:15" ht="22.5">
      <c r="A77" s="135" t="s">
        <v>418</v>
      </c>
      <c r="B77" s="136" t="s">
        <v>419</v>
      </c>
      <c r="C77" s="134" t="s">
        <v>420</v>
      </c>
      <c r="D77" s="134" t="s">
        <v>330</v>
      </c>
      <c r="E77" s="134" t="s">
        <v>331</v>
      </c>
      <c r="F77" s="134" t="s">
        <v>332</v>
      </c>
      <c r="G77" s="134" t="s">
        <v>333</v>
      </c>
      <c r="H77" s="134" t="s">
        <v>330</v>
      </c>
      <c r="I77" s="134" t="s">
        <v>330</v>
      </c>
      <c r="J77" s="134" t="s">
        <v>334</v>
      </c>
      <c r="K77" s="134" t="s">
        <v>335</v>
      </c>
      <c r="L77" s="137">
        <v>46424791.69</v>
      </c>
      <c r="M77" s="137">
        <v>39299837.66</v>
      </c>
      <c r="N77" s="137">
        <v>39299837.66</v>
      </c>
      <c r="O77" s="130"/>
    </row>
    <row r="78" spans="1:15" ht="22.5">
      <c r="A78" s="135" t="s">
        <v>421</v>
      </c>
      <c r="B78" s="136" t="s">
        <v>419</v>
      </c>
      <c r="C78" s="134" t="s">
        <v>420</v>
      </c>
      <c r="D78" s="134" t="s">
        <v>422</v>
      </c>
      <c r="E78" s="134" t="s">
        <v>367</v>
      </c>
      <c r="F78" s="134" t="s">
        <v>332</v>
      </c>
      <c r="G78" s="134" t="s">
        <v>11</v>
      </c>
      <c r="H78" s="134" t="s">
        <v>422</v>
      </c>
      <c r="I78" s="134" t="s">
        <v>330</v>
      </c>
      <c r="J78" s="134" t="s">
        <v>334</v>
      </c>
      <c r="K78" s="134" t="s">
        <v>335</v>
      </c>
      <c r="L78" s="137">
        <v>1920000</v>
      </c>
      <c r="M78" s="137"/>
      <c r="N78" s="137"/>
      <c r="O78" s="130"/>
    </row>
    <row r="79" spans="1:15" ht="22.5">
      <c r="A79" s="135" t="s">
        <v>423</v>
      </c>
      <c r="B79" s="136" t="s">
        <v>419</v>
      </c>
      <c r="C79" s="134" t="s">
        <v>420</v>
      </c>
      <c r="D79" s="134" t="s">
        <v>424</v>
      </c>
      <c r="E79" s="134" t="s">
        <v>370</v>
      </c>
      <c r="F79" s="134" t="s">
        <v>332</v>
      </c>
      <c r="G79" s="134" t="s">
        <v>11</v>
      </c>
      <c r="H79" s="134" t="s">
        <v>424</v>
      </c>
      <c r="I79" s="134" t="s">
        <v>330</v>
      </c>
      <c r="J79" s="134" t="s">
        <v>334</v>
      </c>
      <c r="K79" s="134" t="s">
        <v>335</v>
      </c>
      <c r="L79" s="137">
        <v>2000000</v>
      </c>
      <c r="M79" s="137">
        <v>2000000</v>
      </c>
      <c r="N79" s="137">
        <v>2000000</v>
      </c>
      <c r="O79" s="130"/>
    </row>
    <row r="80" spans="1:15" ht="22.5">
      <c r="A80" s="135" t="s">
        <v>425</v>
      </c>
      <c r="B80" s="136" t="s">
        <v>419</v>
      </c>
      <c r="C80" s="134" t="s">
        <v>420</v>
      </c>
      <c r="D80" s="134" t="s">
        <v>426</v>
      </c>
      <c r="E80" s="134" t="s">
        <v>368</v>
      </c>
      <c r="F80" s="134" t="s">
        <v>332</v>
      </c>
      <c r="G80" s="134" t="s">
        <v>11</v>
      </c>
      <c r="H80" s="134" t="s">
        <v>426</v>
      </c>
      <c r="I80" s="134" t="s">
        <v>330</v>
      </c>
      <c r="J80" s="134" t="s">
        <v>334</v>
      </c>
      <c r="K80" s="134" t="s">
        <v>335</v>
      </c>
      <c r="L80" s="137">
        <v>508975.62</v>
      </c>
      <c r="M80" s="137"/>
      <c r="N80" s="137"/>
      <c r="O80" s="130"/>
    </row>
    <row r="81" spans="1:15" ht="22.5">
      <c r="A81" s="135" t="s">
        <v>427</v>
      </c>
      <c r="B81" s="136" t="s">
        <v>419</v>
      </c>
      <c r="C81" s="134" t="s">
        <v>420</v>
      </c>
      <c r="D81" s="134" t="s">
        <v>428</v>
      </c>
      <c r="E81" s="134" t="s">
        <v>370</v>
      </c>
      <c r="F81" s="134" t="s">
        <v>332</v>
      </c>
      <c r="G81" s="134" t="s">
        <v>11</v>
      </c>
      <c r="H81" s="134" t="s">
        <v>428</v>
      </c>
      <c r="I81" s="134" t="s">
        <v>330</v>
      </c>
      <c r="J81" s="134" t="s">
        <v>334</v>
      </c>
      <c r="K81" s="134" t="s">
        <v>335</v>
      </c>
      <c r="L81" s="137">
        <v>634900</v>
      </c>
      <c r="M81" s="137">
        <v>1390000</v>
      </c>
      <c r="N81" s="137">
        <v>1390000</v>
      </c>
      <c r="O81" s="130"/>
    </row>
    <row r="82" spans="1:15" ht="22.5">
      <c r="A82" s="135" t="s">
        <v>427</v>
      </c>
      <c r="B82" s="136" t="s">
        <v>419</v>
      </c>
      <c r="C82" s="134" t="s">
        <v>420</v>
      </c>
      <c r="D82" s="134" t="s">
        <v>428</v>
      </c>
      <c r="E82" s="134" t="s">
        <v>371</v>
      </c>
      <c r="F82" s="134" t="s">
        <v>332</v>
      </c>
      <c r="G82" s="134" t="s">
        <v>11</v>
      </c>
      <c r="H82" s="134" t="s">
        <v>428</v>
      </c>
      <c r="I82" s="134" t="s">
        <v>330</v>
      </c>
      <c r="J82" s="134" t="s">
        <v>334</v>
      </c>
      <c r="K82" s="134" t="s">
        <v>335</v>
      </c>
      <c r="L82" s="137">
        <v>1095300</v>
      </c>
      <c r="M82" s="137">
        <v>1390000</v>
      </c>
      <c r="N82" s="137">
        <v>1390000</v>
      </c>
      <c r="O82" s="130"/>
    </row>
    <row r="83" spans="1:15" ht="22.5">
      <c r="A83" s="135" t="s">
        <v>429</v>
      </c>
      <c r="B83" s="136" t="s">
        <v>419</v>
      </c>
      <c r="C83" s="134" t="s">
        <v>420</v>
      </c>
      <c r="D83" s="134" t="s">
        <v>430</v>
      </c>
      <c r="E83" s="134" t="s">
        <v>368</v>
      </c>
      <c r="F83" s="134" t="s">
        <v>332</v>
      </c>
      <c r="G83" s="134" t="s">
        <v>11</v>
      </c>
      <c r="H83" s="134" t="s">
        <v>430</v>
      </c>
      <c r="I83" s="134" t="s">
        <v>330</v>
      </c>
      <c r="J83" s="134" t="s">
        <v>334</v>
      </c>
      <c r="K83" s="134" t="s">
        <v>335</v>
      </c>
      <c r="L83" s="137">
        <v>53524.38</v>
      </c>
      <c r="M83" s="137"/>
      <c r="N83" s="137"/>
      <c r="O83" s="130"/>
    </row>
    <row r="84" spans="1:15" ht="22.5">
      <c r="A84" s="135" t="s">
        <v>425</v>
      </c>
      <c r="B84" s="136" t="s">
        <v>419</v>
      </c>
      <c r="C84" s="134" t="s">
        <v>420</v>
      </c>
      <c r="D84" s="134" t="s">
        <v>426</v>
      </c>
      <c r="E84" s="134" t="s">
        <v>331</v>
      </c>
      <c r="F84" s="134" t="s">
        <v>431</v>
      </c>
      <c r="G84" s="134" t="s">
        <v>8</v>
      </c>
      <c r="H84" s="134" t="s">
        <v>426</v>
      </c>
      <c r="I84" s="134" t="s">
        <v>330</v>
      </c>
      <c r="J84" s="134" t="s">
        <v>334</v>
      </c>
      <c r="K84" s="134" t="s">
        <v>335</v>
      </c>
      <c r="L84" s="137">
        <v>99731</v>
      </c>
      <c r="M84" s="137">
        <v>50000</v>
      </c>
      <c r="N84" s="137">
        <v>50000</v>
      </c>
      <c r="O84" s="130"/>
    </row>
    <row r="85" spans="1:15" ht="22.5">
      <c r="A85" s="135" t="s">
        <v>429</v>
      </c>
      <c r="B85" s="136" t="s">
        <v>419</v>
      </c>
      <c r="C85" s="134" t="s">
        <v>420</v>
      </c>
      <c r="D85" s="134" t="s">
        <v>430</v>
      </c>
      <c r="E85" s="134" t="s">
        <v>331</v>
      </c>
      <c r="F85" s="134" t="s">
        <v>432</v>
      </c>
      <c r="G85" s="134" t="s">
        <v>8</v>
      </c>
      <c r="H85" s="134" t="s">
        <v>430</v>
      </c>
      <c r="I85" s="134" t="s">
        <v>330</v>
      </c>
      <c r="J85" s="134" t="s">
        <v>334</v>
      </c>
      <c r="K85" s="134" t="s">
        <v>335</v>
      </c>
      <c r="L85" s="137">
        <v>128259.66</v>
      </c>
      <c r="M85" s="137">
        <v>75237.66</v>
      </c>
      <c r="N85" s="137">
        <v>75237.66</v>
      </c>
      <c r="O85" s="130"/>
    </row>
    <row r="86" spans="1:15" ht="22.5">
      <c r="A86" s="135" t="s">
        <v>444</v>
      </c>
      <c r="B86" s="136" t="s">
        <v>419</v>
      </c>
      <c r="C86" s="134" t="s">
        <v>420</v>
      </c>
      <c r="D86" s="134" t="s">
        <v>445</v>
      </c>
      <c r="E86" s="134" t="s">
        <v>331</v>
      </c>
      <c r="F86" s="134" t="s">
        <v>544</v>
      </c>
      <c r="G86" s="134" t="s">
        <v>8</v>
      </c>
      <c r="H86" s="134" t="s">
        <v>445</v>
      </c>
      <c r="I86" s="134" t="s">
        <v>330</v>
      </c>
      <c r="J86" s="134" t="s">
        <v>334</v>
      </c>
      <c r="K86" s="134" t="s">
        <v>335</v>
      </c>
      <c r="L86" s="137">
        <v>7985.04</v>
      </c>
      <c r="M86" s="137"/>
      <c r="N86" s="137"/>
      <c r="O86" s="130"/>
    </row>
    <row r="87" spans="1:15" ht="22.5">
      <c r="A87" s="135" t="s">
        <v>427</v>
      </c>
      <c r="B87" s="136" t="s">
        <v>419</v>
      </c>
      <c r="C87" s="134" t="s">
        <v>420</v>
      </c>
      <c r="D87" s="134" t="s">
        <v>428</v>
      </c>
      <c r="E87" s="134" t="s">
        <v>331</v>
      </c>
      <c r="F87" s="134" t="s">
        <v>433</v>
      </c>
      <c r="G87" s="134" t="s">
        <v>8</v>
      </c>
      <c r="H87" s="134" t="s">
        <v>428</v>
      </c>
      <c r="I87" s="134" t="s">
        <v>330</v>
      </c>
      <c r="J87" s="134" t="s">
        <v>334</v>
      </c>
      <c r="K87" s="134" t="s">
        <v>335</v>
      </c>
      <c r="L87" s="137">
        <v>350388.24</v>
      </c>
      <c r="M87" s="137">
        <v>260000</v>
      </c>
      <c r="N87" s="137">
        <v>260000</v>
      </c>
      <c r="O87" s="130"/>
    </row>
    <row r="88" spans="1:15" ht="22.5">
      <c r="A88" s="135" t="s">
        <v>423</v>
      </c>
      <c r="B88" s="136" t="s">
        <v>419</v>
      </c>
      <c r="C88" s="134" t="s">
        <v>420</v>
      </c>
      <c r="D88" s="134" t="s">
        <v>424</v>
      </c>
      <c r="E88" s="134" t="s">
        <v>331</v>
      </c>
      <c r="F88" s="134" t="s">
        <v>434</v>
      </c>
      <c r="G88" s="134" t="s">
        <v>8</v>
      </c>
      <c r="H88" s="134" t="s">
        <v>424</v>
      </c>
      <c r="I88" s="134" t="s">
        <v>330</v>
      </c>
      <c r="J88" s="134" t="s">
        <v>334</v>
      </c>
      <c r="K88" s="134" t="s">
        <v>335</v>
      </c>
      <c r="L88" s="137">
        <v>9500000</v>
      </c>
      <c r="M88" s="137">
        <v>9000000</v>
      </c>
      <c r="N88" s="137">
        <v>9000000</v>
      </c>
      <c r="O88" s="130"/>
    </row>
    <row r="89" spans="1:15" ht="22.5">
      <c r="A89" s="135" t="s">
        <v>425</v>
      </c>
      <c r="B89" s="136" t="s">
        <v>419</v>
      </c>
      <c r="C89" s="134" t="s">
        <v>420</v>
      </c>
      <c r="D89" s="134" t="s">
        <v>426</v>
      </c>
      <c r="E89" s="134" t="s">
        <v>331</v>
      </c>
      <c r="F89" s="134" t="s">
        <v>435</v>
      </c>
      <c r="G89" s="134" t="s">
        <v>8</v>
      </c>
      <c r="H89" s="134" t="s">
        <v>426</v>
      </c>
      <c r="I89" s="134" t="s">
        <v>330</v>
      </c>
      <c r="J89" s="134" t="s">
        <v>334</v>
      </c>
      <c r="K89" s="134" t="s">
        <v>335</v>
      </c>
      <c r="L89" s="137">
        <v>100000</v>
      </c>
      <c r="M89" s="137"/>
      <c r="N89" s="137"/>
      <c r="O89" s="130"/>
    </row>
    <row r="90" spans="1:15" ht="22.5">
      <c r="A90" s="135" t="s">
        <v>427</v>
      </c>
      <c r="B90" s="136" t="s">
        <v>419</v>
      </c>
      <c r="C90" s="134" t="s">
        <v>420</v>
      </c>
      <c r="D90" s="134" t="s">
        <v>428</v>
      </c>
      <c r="E90" s="134" t="s">
        <v>331</v>
      </c>
      <c r="F90" s="134" t="s">
        <v>436</v>
      </c>
      <c r="G90" s="134" t="s">
        <v>8</v>
      </c>
      <c r="H90" s="134" t="s">
        <v>428</v>
      </c>
      <c r="I90" s="134" t="s">
        <v>330</v>
      </c>
      <c r="J90" s="134" t="s">
        <v>334</v>
      </c>
      <c r="K90" s="134" t="s">
        <v>335</v>
      </c>
      <c r="L90" s="137">
        <v>5702915.75</v>
      </c>
      <c r="M90" s="137">
        <v>5000000</v>
      </c>
      <c r="N90" s="137">
        <v>5000000</v>
      </c>
      <c r="O90" s="130"/>
    </row>
    <row r="91" spans="1:15" ht="22.5">
      <c r="A91" s="135" t="s">
        <v>437</v>
      </c>
      <c r="B91" s="136" t="s">
        <v>419</v>
      </c>
      <c r="C91" s="134" t="s">
        <v>420</v>
      </c>
      <c r="D91" s="134" t="s">
        <v>438</v>
      </c>
      <c r="E91" s="134" t="s">
        <v>331</v>
      </c>
      <c r="F91" s="134" t="s">
        <v>439</v>
      </c>
      <c r="G91" s="134" t="s">
        <v>8</v>
      </c>
      <c r="H91" s="134" t="s">
        <v>438</v>
      </c>
      <c r="I91" s="134" t="s">
        <v>330</v>
      </c>
      <c r="J91" s="134" t="s">
        <v>334</v>
      </c>
      <c r="K91" s="134" t="s">
        <v>335</v>
      </c>
      <c r="L91" s="137">
        <v>200000</v>
      </c>
      <c r="M91" s="137"/>
      <c r="N91" s="137"/>
      <c r="O91" s="130"/>
    </row>
    <row r="92" spans="1:15" ht="22.5">
      <c r="A92" s="135" t="s">
        <v>429</v>
      </c>
      <c r="B92" s="136" t="s">
        <v>419</v>
      </c>
      <c r="C92" s="134" t="s">
        <v>420</v>
      </c>
      <c r="D92" s="134" t="s">
        <v>430</v>
      </c>
      <c r="E92" s="134" t="s">
        <v>331</v>
      </c>
      <c r="F92" s="134" t="s">
        <v>440</v>
      </c>
      <c r="G92" s="134" t="s">
        <v>8</v>
      </c>
      <c r="H92" s="134" t="s">
        <v>430</v>
      </c>
      <c r="I92" s="134" t="s">
        <v>330</v>
      </c>
      <c r="J92" s="134" t="s">
        <v>334</v>
      </c>
      <c r="K92" s="134" t="s">
        <v>335</v>
      </c>
      <c r="L92" s="137">
        <v>150000</v>
      </c>
      <c r="M92" s="137"/>
      <c r="N92" s="137"/>
      <c r="O92" s="130"/>
    </row>
    <row r="93" spans="1:15" ht="22.5">
      <c r="A93" s="135" t="s">
        <v>441</v>
      </c>
      <c r="B93" s="136" t="s">
        <v>419</v>
      </c>
      <c r="C93" s="134" t="s">
        <v>420</v>
      </c>
      <c r="D93" s="134" t="s">
        <v>442</v>
      </c>
      <c r="E93" s="134" t="s">
        <v>355</v>
      </c>
      <c r="F93" s="134" t="s">
        <v>443</v>
      </c>
      <c r="G93" s="134" t="s">
        <v>10</v>
      </c>
      <c r="H93" s="134" t="s">
        <v>442</v>
      </c>
      <c r="I93" s="134" t="s">
        <v>330</v>
      </c>
      <c r="J93" s="134" t="s">
        <v>334</v>
      </c>
      <c r="K93" s="134" t="s">
        <v>335</v>
      </c>
      <c r="L93" s="137">
        <v>200000</v>
      </c>
      <c r="M93" s="137">
        <v>200000</v>
      </c>
      <c r="N93" s="137">
        <v>200000</v>
      </c>
      <c r="O93" s="130"/>
    </row>
    <row r="94" spans="1:15" ht="22.5">
      <c r="A94" s="135" t="s">
        <v>444</v>
      </c>
      <c r="B94" s="136" t="s">
        <v>419</v>
      </c>
      <c r="C94" s="134" t="s">
        <v>420</v>
      </c>
      <c r="D94" s="134" t="s">
        <v>445</v>
      </c>
      <c r="E94" s="134" t="s">
        <v>355</v>
      </c>
      <c r="F94" s="134" t="s">
        <v>446</v>
      </c>
      <c r="G94" s="134" t="s">
        <v>10</v>
      </c>
      <c r="H94" s="134" t="s">
        <v>445</v>
      </c>
      <c r="I94" s="134" t="s">
        <v>330</v>
      </c>
      <c r="J94" s="134" t="s">
        <v>334</v>
      </c>
      <c r="K94" s="134" t="s">
        <v>335</v>
      </c>
      <c r="L94" s="137">
        <v>1990000</v>
      </c>
      <c r="M94" s="137">
        <v>1990000</v>
      </c>
      <c r="N94" s="137">
        <v>1990000</v>
      </c>
      <c r="O94" s="130"/>
    </row>
    <row r="95" spans="1:15" ht="22.5">
      <c r="A95" s="135" t="s">
        <v>421</v>
      </c>
      <c r="B95" s="136" t="s">
        <v>419</v>
      </c>
      <c r="C95" s="134" t="s">
        <v>420</v>
      </c>
      <c r="D95" s="134" t="s">
        <v>422</v>
      </c>
      <c r="E95" s="134" t="s">
        <v>355</v>
      </c>
      <c r="F95" s="134" t="s">
        <v>447</v>
      </c>
      <c r="G95" s="134" t="s">
        <v>10</v>
      </c>
      <c r="H95" s="134" t="s">
        <v>422</v>
      </c>
      <c r="I95" s="134" t="s">
        <v>330</v>
      </c>
      <c r="J95" s="134" t="s">
        <v>334</v>
      </c>
      <c r="K95" s="134" t="s">
        <v>335</v>
      </c>
      <c r="L95" s="137">
        <v>3610097</v>
      </c>
      <c r="M95" s="137">
        <v>3391400</v>
      </c>
      <c r="N95" s="137">
        <v>3391400</v>
      </c>
      <c r="O95" s="130"/>
    </row>
    <row r="96" spans="1:15" ht="22.5">
      <c r="A96" s="135" t="s">
        <v>423</v>
      </c>
      <c r="B96" s="136" t="s">
        <v>419</v>
      </c>
      <c r="C96" s="134" t="s">
        <v>420</v>
      </c>
      <c r="D96" s="134" t="s">
        <v>424</v>
      </c>
      <c r="E96" s="134" t="s">
        <v>355</v>
      </c>
      <c r="F96" s="134" t="s">
        <v>448</v>
      </c>
      <c r="G96" s="134" t="s">
        <v>10</v>
      </c>
      <c r="H96" s="134" t="s">
        <v>424</v>
      </c>
      <c r="I96" s="134" t="s">
        <v>330</v>
      </c>
      <c r="J96" s="134" t="s">
        <v>334</v>
      </c>
      <c r="K96" s="134" t="s">
        <v>335</v>
      </c>
      <c r="L96" s="137">
        <v>11063200</v>
      </c>
      <c r="M96" s="137">
        <v>11303200</v>
      </c>
      <c r="N96" s="137">
        <v>11303200</v>
      </c>
      <c r="O96" s="130"/>
    </row>
    <row r="97" spans="1:15" ht="22.5">
      <c r="A97" s="135" t="s">
        <v>425</v>
      </c>
      <c r="B97" s="136" t="s">
        <v>419</v>
      </c>
      <c r="C97" s="134" t="s">
        <v>420</v>
      </c>
      <c r="D97" s="134" t="s">
        <v>426</v>
      </c>
      <c r="E97" s="134" t="s">
        <v>355</v>
      </c>
      <c r="F97" s="134" t="s">
        <v>449</v>
      </c>
      <c r="G97" s="134" t="s">
        <v>10</v>
      </c>
      <c r="H97" s="134" t="s">
        <v>426</v>
      </c>
      <c r="I97" s="134" t="s">
        <v>330</v>
      </c>
      <c r="J97" s="134" t="s">
        <v>334</v>
      </c>
      <c r="K97" s="134" t="s">
        <v>335</v>
      </c>
      <c r="L97" s="137">
        <v>675393.09</v>
      </c>
      <c r="M97" s="137">
        <v>800000</v>
      </c>
      <c r="N97" s="137">
        <v>800000</v>
      </c>
      <c r="O97" s="130"/>
    </row>
    <row r="98" spans="1:15" ht="22.5">
      <c r="A98" s="135" t="s">
        <v>450</v>
      </c>
      <c r="B98" s="136" t="s">
        <v>419</v>
      </c>
      <c r="C98" s="134" t="s">
        <v>420</v>
      </c>
      <c r="D98" s="134" t="s">
        <v>451</v>
      </c>
      <c r="E98" s="134" t="s">
        <v>355</v>
      </c>
      <c r="F98" s="134" t="s">
        <v>452</v>
      </c>
      <c r="G98" s="134" t="s">
        <v>10</v>
      </c>
      <c r="H98" s="134" t="s">
        <v>451</v>
      </c>
      <c r="I98" s="134" t="s">
        <v>330</v>
      </c>
      <c r="J98" s="134" t="s">
        <v>334</v>
      </c>
      <c r="K98" s="134" t="s">
        <v>335</v>
      </c>
      <c r="L98" s="137">
        <v>30000</v>
      </c>
      <c r="M98" s="137">
        <v>30000</v>
      </c>
      <c r="N98" s="137">
        <v>30000</v>
      </c>
      <c r="O98" s="130"/>
    </row>
    <row r="99" spans="1:15" ht="22.5">
      <c r="A99" s="135" t="s">
        <v>453</v>
      </c>
      <c r="B99" s="136" t="s">
        <v>419</v>
      </c>
      <c r="C99" s="134" t="s">
        <v>420</v>
      </c>
      <c r="D99" s="134" t="s">
        <v>454</v>
      </c>
      <c r="E99" s="134" t="s">
        <v>355</v>
      </c>
      <c r="F99" s="134" t="s">
        <v>455</v>
      </c>
      <c r="G99" s="134" t="s">
        <v>10</v>
      </c>
      <c r="H99" s="134" t="s">
        <v>454</v>
      </c>
      <c r="I99" s="134" t="s">
        <v>330</v>
      </c>
      <c r="J99" s="134" t="s">
        <v>334</v>
      </c>
      <c r="K99" s="134" t="s">
        <v>335</v>
      </c>
      <c r="L99" s="137">
        <v>247570.11</v>
      </c>
      <c r="M99" s="137">
        <v>350000</v>
      </c>
      <c r="N99" s="137">
        <v>350000</v>
      </c>
      <c r="O99" s="130"/>
    </row>
    <row r="100" spans="1:15" ht="22.5">
      <c r="A100" s="135" t="s">
        <v>437</v>
      </c>
      <c r="B100" s="136" t="s">
        <v>419</v>
      </c>
      <c r="C100" s="134" t="s">
        <v>420</v>
      </c>
      <c r="D100" s="134" t="s">
        <v>438</v>
      </c>
      <c r="E100" s="134" t="s">
        <v>355</v>
      </c>
      <c r="F100" s="134" t="s">
        <v>456</v>
      </c>
      <c r="G100" s="134" t="s">
        <v>10</v>
      </c>
      <c r="H100" s="134" t="s">
        <v>438</v>
      </c>
      <c r="I100" s="134" t="s">
        <v>330</v>
      </c>
      <c r="J100" s="134" t="s">
        <v>334</v>
      </c>
      <c r="K100" s="134" t="s">
        <v>335</v>
      </c>
      <c r="L100" s="137">
        <v>199029.82</v>
      </c>
      <c r="M100" s="137">
        <v>200000</v>
      </c>
      <c r="N100" s="137">
        <v>200000</v>
      </c>
      <c r="O100" s="130"/>
    </row>
    <row r="101" spans="1:15" ht="22.5">
      <c r="A101" s="135" t="s">
        <v>429</v>
      </c>
      <c r="B101" s="136" t="s">
        <v>419</v>
      </c>
      <c r="C101" s="134" t="s">
        <v>420</v>
      </c>
      <c r="D101" s="134" t="s">
        <v>430</v>
      </c>
      <c r="E101" s="134" t="s">
        <v>355</v>
      </c>
      <c r="F101" s="134" t="s">
        <v>457</v>
      </c>
      <c r="G101" s="134" t="s">
        <v>10</v>
      </c>
      <c r="H101" s="134" t="s">
        <v>430</v>
      </c>
      <c r="I101" s="134" t="s">
        <v>330</v>
      </c>
      <c r="J101" s="134" t="s">
        <v>334</v>
      </c>
      <c r="K101" s="134" t="s">
        <v>335</v>
      </c>
      <c r="L101" s="137">
        <v>1570441.98</v>
      </c>
      <c r="M101" s="137">
        <v>1200000</v>
      </c>
      <c r="N101" s="137">
        <v>1200000</v>
      </c>
      <c r="O101" s="130"/>
    </row>
    <row r="102" spans="1:15" ht="22.5">
      <c r="A102" s="135" t="s">
        <v>423</v>
      </c>
      <c r="B102" s="136" t="s">
        <v>419</v>
      </c>
      <c r="C102" s="134" t="s">
        <v>420</v>
      </c>
      <c r="D102" s="134" t="s">
        <v>424</v>
      </c>
      <c r="E102" s="134" t="s">
        <v>357</v>
      </c>
      <c r="F102" s="134" t="s">
        <v>574</v>
      </c>
      <c r="G102" s="134" t="s">
        <v>10</v>
      </c>
      <c r="H102" s="134" t="s">
        <v>424</v>
      </c>
      <c r="I102" s="134" t="s">
        <v>330</v>
      </c>
      <c r="J102" s="134" t="s">
        <v>334</v>
      </c>
      <c r="K102" s="134" t="s">
        <v>335</v>
      </c>
      <c r="L102" s="137">
        <v>62700</v>
      </c>
      <c r="M102" s="137"/>
      <c r="N102" s="137"/>
      <c r="O102" s="130"/>
    </row>
    <row r="103" spans="1:15" ht="22.5">
      <c r="A103" s="135" t="s">
        <v>425</v>
      </c>
      <c r="B103" s="136" t="s">
        <v>419</v>
      </c>
      <c r="C103" s="134" t="s">
        <v>420</v>
      </c>
      <c r="D103" s="134" t="s">
        <v>426</v>
      </c>
      <c r="E103" s="134" t="s">
        <v>357</v>
      </c>
      <c r="F103" s="134" t="s">
        <v>458</v>
      </c>
      <c r="G103" s="134" t="s">
        <v>10</v>
      </c>
      <c r="H103" s="134" t="s">
        <v>426</v>
      </c>
      <c r="I103" s="134" t="s">
        <v>330</v>
      </c>
      <c r="J103" s="134" t="s">
        <v>334</v>
      </c>
      <c r="K103" s="134" t="s">
        <v>335</v>
      </c>
      <c r="L103" s="137">
        <v>1516328</v>
      </c>
      <c r="M103" s="137"/>
      <c r="N103" s="137"/>
      <c r="O103" s="130"/>
    </row>
    <row r="104" spans="1:15" ht="22.5">
      <c r="A104" s="135" t="s">
        <v>429</v>
      </c>
      <c r="B104" s="136" t="s">
        <v>419</v>
      </c>
      <c r="C104" s="134" t="s">
        <v>420</v>
      </c>
      <c r="D104" s="134" t="s">
        <v>430</v>
      </c>
      <c r="E104" s="134" t="s">
        <v>357</v>
      </c>
      <c r="F104" s="134" t="s">
        <v>459</v>
      </c>
      <c r="G104" s="134" t="s">
        <v>10</v>
      </c>
      <c r="H104" s="134" t="s">
        <v>430</v>
      </c>
      <c r="I104" s="134" t="s">
        <v>330</v>
      </c>
      <c r="J104" s="134" t="s">
        <v>334</v>
      </c>
      <c r="K104" s="134" t="s">
        <v>335</v>
      </c>
      <c r="L104" s="137">
        <v>2808052</v>
      </c>
      <c r="M104" s="137">
        <v>670000</v>
      </c>
      <c r="N104" s="137">
        <v>670000</v>
      </c>
      <c r="O104" s="130"/>
    </row>
    <row r="105" spans="1:15" ht="22.5">
      <c r="A105" s="135" t="s">
        <v>460</v>
      </c>
      <c r="B105" s="136" t="s">
        <v>461</v>
      </c>
      <c r="C105" s="134" t="s">
        <v>462</v>
      </c>
      <c r="D105" s="134" t="s">
        <v>330</v>
      </c>
      <c r="E105" s="134" t="s">
        <v>331</v>
      </c>
      <c r="F105" s="134" t="s">
        <v>332</v>
      </c>
      <c r="G105" s="134" t="s">
        <v>333</v>
      </c>
      <c r="H105" s="134" t="s">
        <v>330</v>
      </c>
      <c r="I105" s="134" t="s">
        <v>330</v>
      </c>
      <c r="J105" s="134" t="s">
        <v>334</v>
      </c>
      <c r="K105" s="134" t="s">
        <v>335</v>
      </c>
      <c r="L105" s="137">
        <v>7000000</v>
      </c>
      <c r="M105" s="137">
        <v>7000000</v>
      </c>
      <c r="N105" s="137">
        <v>7000000</v>
      </c>
      <c r="O105" s="130"/>
    </row>
    <row r="106" spans="1:15" ht="22.5">
      <c r="A106" s="135" t="s">
        <v>444</v>
      </c>
      <c r="B106" s="136" t="s">
        <v>461</v>
      </c>
      <c r="C106" s="134" t="s">
        <v>462</v>
      </c>
      <c r="D106" s="134" t="s">
        <v>445</v>
      </c>
      <c r="E106" s="134" t="s">
        <v>355</v>
      </c>
      <c r="F106" s="134" t="s">
        <v>446</v>
      </c>
      <c r="G106" s="134" t="s">
        <v>10</v>
      </c>
      <c r="H106" s="134" t="s">
        <v>445</v>
      </c>
      <c r="I106" s="134" t="s">
        <v>330</v>
      </c>
      <c r="J106" s="134" t="s">
        <v>334</v>
      </c>
      <c r="K106" s="134" t="s">
        <v>335</v>
      </c>
      <c r="L106" s="137">
        <v>7000000</v>
      </c>
      <c r="M106" s="137">
        <v>7000000</v>
      </c>
      <c r="N106" s="137">
        <v>7000000</v>
      </c>
      <c r="O106" s="130"/>
    </row>
    <row r="107" spans="1:15" ht="22.5">
      <c r="A107" s="131" t="s">
        <v>463</v>
      </c>
      <c r="B107" s="132" t="s">
        <v>464</v>
      </c>
      <c r="C107" s="133" t="s">
        <v>465</v>
      </c>
      <c r="D107" s="134" t="s">
        <v>330</v>
      </c>
      <c r="E107" s="134" t="s">
        <v>331</v>
      </c>
      <c r="F107" s="134" t="s">
        <v>332</v>
      </c>
      <c r="G107" s="134" t="s">
        <v>333</v>
      </c>
      <c r="H107" s="134" t="s">
        <v>330</v>
      </c>
      <c r="I107" s="134" t="s">
        <v>465</v>
      </c>
      <c r="J107" s="134" t="s">
        <v>334</v>
      </c>
      <c r="K107" s="134" t="s">
        <v>335</v>
      </c>
      <c r="L107" s="129">
        <v>-36309.42</v>
      </c>
      <c r="M107" s="129">
        <v>-36309.42</v>
      </c>
      <c r="N107" s="129">
        <v>-36309.42</v>
      </c>
      <c r="O107" s="130"/>
    </row>
    <row r="108" spans="1:15" ht="22.5">
      <c r="A108" s="139" t="s">
        <v>466</v>
      </c>
      <c r="B108" s="127" t="s">
        <v>467</v>
      </c>
      <c r="C108" s="128" t="s">
        <v>468</v>
      </c>
      <c r="D108" s="134" t="s">
        <v>469</v>
      </c>
      <c r="E108" s="134" t="s">
        <v>331</v>
      </c>
      <c r="F108" s="134" t="s">
        <v>342</v>
      </c>
      <c r="G108" s="134" t="s">
        <v>8</v>
      </c>
      <c r="H108" s="134" t="s">
        <v>469</v>
      </c>
      <c r="I108" s="134" t="s">
        <v>468</v>
      </c>
      <c r="J108" s="134" t="s">
        <v>334</v>
      </c>
      <c r="K108" s="134" t="s">
        <v>335</v>
      </c>
      <c r="L108" s="129">
        <v>-36309.42</v>
      </c>
      <c r="M108" s="129">
        <v>-36309.42</v>
      </c>
      <c r="N108" s="129">
        <v>-36309.42</v>
      </c>
      <c r="O108" s="130"/>
    </row>
    <row r="109" spans="1:15" ht="22.5">
      <c r="A109" s="131" t="s">
        <v>470</v>
      </c>
      <c r="B109" s="132" t="s">
        <v>471</v>
      </c>
      <c r="C109" s="133" t="s">
        <v>330</v>
      </c>
      <c r="D109" s="134" t="s">
        <v>330</v>
      </c>
      <c r="E109" s="134" t="s">
        <v>331</v>
      </c>
      <c r="F109" s="134" t="s">
        <v>332</v>
      </c>
      <c r="G109" s="134" t="s">
        <v>333</v>
      </c>
      <c r="H109" s="134" t="s">
        <v>330</v>
      </c>
      <c r="I109" s="134" t="s">
        <v>330</v>
      </c>
      <c r="J109" s="134" t="s">
        <v>334</v>
      </c>
      <c r="K109" s="134" t="s">
        <v>335</v>
      </c>
      <c r="L109" s="129">
        <v>83097.06</v>
      </c>
      <c r="M109" s="129"/>
      <c r="N109" s="129"/>
      <c r="O109" s="130"/>
    </row>
    <row r="110" spans="1:15" ht="22.5">
      <c r="A110" s="135" t="s">
        <v>472</v>
      </c>
      <c r="B110" s="136" t="s">
        <v>473</v>
      </c>
      <c r="C110" s="134" t="s">
        <v>330</v>
      </c>
      <c r="D110" s="134" t="s">
        <v>474</v>
      </c>
      <c r="E110" s="134" t="s">
        <v>355</v>
      </c>
      <c r="F110" s="134" t="s">
        <v>356</v>
      </c>
      <c r="G110" s="134" t="s">
        <v>10</v>
      </c>
      <c r="H110" s="134" t="s">
        <v>474</v>
      </c>
      <c r="I110" s="134" t="s">
        <v>330</v>
      </c>
      <c r="J110" s="134" t="s">
        <v>334</v>
      </c>
      <c r="K110" s="134" t="s">
        <v>335</v>
      </c>
      <c r="L110" s="137">
        <v>83097.06</v>
      </c>
      <c r="M110" s="137"/>
      <c r="N110" s="137"/>
      <c r="O110" s="130"/>
    </row>
  </sheetData>
  <sheetProtection/>
  <mergeCells count="28">
    <mergeCell ref="M1:O1"/>
    <mergeCell ref="M2:O2"/>
    <mergeCell ref="M3:O3"/>
    <mergeCell ref="M4:O4"/>
    <mergeCell ref="M5:O5"/>
    <mergeCell ref="M6:O6"/>
    <mergeCell ref="N7:O7"/>
    <mergeCell ref="M8:O8"/>
    <mergeCell ref="A10:N10"/>
    <mergeCell ref="A11:N11"/>
    <mergeCell ref="O11:O12"/>
    <mergeCell ref="B13:H13"/>
    <mergeCell ref="B15:L15"/>
    <mergeCell ref="B18:L18"/>
    <mergeCell ref="A22:O22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O24"/>
    <mergeCell ref="O25:O2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K43"/>
  <sheetViews>
    <sheetView view="pageBreakPreview" zoomScaleSheetLayoutView="100" zoomScalePageLayoutView="0" workbookViewId="0" topLeftCell="A34">
      <selection activeCell="CH44" sqref="CH44"/>
    </sheetView>
  </sheetViews>
  <sheetFormatPr defaultColWidth="0.875" defaultRowHeight="12.75"/>
  <cols>
    <col min="1" max="1" width="10.625" style="14" customWidth="1"/>
    <col min="2" max="2" width="26.00390625" style="14" customWidth="1"/>
    <col min="3" max="3" width="14.00390625" style="14" customWidth="1"/>
    <col min="4" max="4" width="14.25390625" style="14" customWidth="1"/>
    <col min="5" max="5" width="14.125" style="14" customWidth="1"/>
    <col min="6" max="6" width="12.625" style="14" customWidth="1"/>
    <col min="7" max="7" width="12.875" style="14" customWidth="1"/>
    <col min="8" max="8" width="11.375" style="14" customWidth="1"/>
    <col min="9" max="9" width="11.625" style="14" customWidth="1"/>
    <col min="10" max="16384" width="0.875" style="14" customWidth="1"/>
  </cols>
  <sheetData>
    <row r="1" ht="15" hidden="1"/>
    <row r="2" ht="15" hidden="1">
      <c r="A2" s="14" t="s">
        <v>76</v>
      </c>
    </row>
    <row r="3" ht="15" hidden="1"/>
    <row r="4" spans="1:9" s="15" customFormat="1" ht="12.75" hidden="1">
      <c r="A4" s="556" t="s">
        <v>3</v>
      </c>
      <c r="B4" s="556"/>
      <c r="C4" s="556"/>
      <c r="D4" s="556"/>
      <c r="E4" s="556"/>
      <c r="F4" s="556" t="s">
        <v>0</v>
      </c>
      <c r="G4" s="284"/>
      <c r="H4" s="284"/>
      <c r="I4" s="284"/>
    </row>
    <row r="5" spans="1:9" s="15" customFormat="1" ht="12.75" hidden="1">
      <c r="A5" s="556"/>
      <c r="B5" s="556"/>
      <c r="C5" s="556"/>
      <c r="D5" s="556"/>
      <c r="E5" s="556"/>
      <c r="F5" s="556" t="s">
        <v>119</v>
      </c>
      <c r="G5" s="556" t="s">
        <v>122</v>
      </c>
      <c r="H5" s="556" t="s">
        <v>19</v>
      </c>
      <c r="I5" s="556"/>
    </row>
    <row r="6" spans="1:9" s="15" customFormat="1" ht="25.5" hidden="1">
      <c r="A6" s="556"/>
      <c r="B6" s="556"/>
      <c r="C6" s="556"/>
      <c r="D6" s="556"/>
      <c r="E6" s="556"/>
      <c r="F6" s="284"/>
      <c r="G6" s="284"/>
      <c r="H6" s="59" t="s">
        <v>2</v>
      </c>
      <c r="I6" s="59" t="s">
        <v>34</v>
      </c>
    </row>
    <row r="7" spans="1:9" s="18" customFormat="1" ht="12.75" hidden="1">
      <c r="A7" s="60">
        <v>1</v>
      </c>
      <c r="B7" s="60"/>
      <c r="C7" s="60"/>
      <c r="D7" s="60"/>
      <c r="E7" s="60"/>
      <c r="F7" s="60">
        <v>6</v>
      </c>
      <c r="G7" s="60">
        <v>7</v>
      </c>
      <c r="H7" s="60">
        <v>8</v>
      </c>
      <c r="I7" s="60">
        <v>9</v>
      </c>
    </row>
    <row r="8" spans="1:9" s="19" customFormat="1" ht="25.5" hidden="1">
      <c r="A8" s="61" t="s">
        <v>7</v>
      </c>
      <c r="B8" s="11" t="s">
        <v>78</v>
      </c>
      <c r="C8" s="62"/>
      <c r="D8" s="62"/>
      <c r="E8" s="62"/>
      <c r="F8" s="62"/>
      <c r="G8" s="62"/>
      <c r="H8" s="62"/>
      <c r="I8" s="62"/>
    </row>
    <row r="9" spans="1:9" s="19" customFormat="1" ht="12.75" hidden="1">
      <c r="A9" s="61" t="s">
        <v>23</v>
      </c>
      <c r="B9" s="11" t="s">
        <v>52</v>
      </c>
      <c r="C9" s="62"/>
      <c r="D9" s="62"/>
      <c r="E9" s="62"/>
      <c r="F9" s="62" t="s">
        <v>1</v>
      </c>
      <c r="G9" s="62" t="s">
        <v>1</v>
      </c>
      <c r="H9" s="62" t="s">
        <v>1</v>
      </c>
      <c r="I9" s="62" t="s">
        <v>1</v>
      </c>
    </row>
    <row r="10" spans="1:9" s="19" customFormat="1" ht="12.75" hidden="1">
      <c r="A10" s="61"/>
      <c r="B10" s="11"/>
      <c r="C10" s="62"/>
      <c r="D10" s="62"/>
      <c r="E10" s="62"/>
      <c r="F10" s="62"/>
      <c r="G10" s="62"/>
      <c r="H10" s="62"/>
      <c r="I10" s="62"/>
    </row>
    <row r="11" spans="1:9" s="19" customFormat="1" ht="25.5" hidden="1">
      <c r="A11" s="61" t="s">
        <v>8</v>
      </c>
      <c r="B11" s="11" t="s">
        <v>79</v>
      </c>
      <c r="C11" s="62"/>
      <c r="D11" s="62"/>
      <c r="E11" s="62"/>
      <c r="F11" s="62"/>
      <c r="G11" s="62"/>
      <c r="H11" s="62"/>
      <c r="I11" s="62"/>
    </row>
    <row r="12" spans="1:9" s="19" customFormat="1" ht="12.75" hidden="1">
      <c r="A12" s="61" t="s">
        <v>26</v>
      </c>
      <c r="B12" s="11" t="s">
        <v>52</v>
      </c>
      <c r="C12" s="62"/>
      <c r="D12" s="62"/>
      <c r="E12" s="62"/>
      <c r="F12" s="62" t="s">
        <v>1</v>
      </c>
      <c r="G12" s="62" t="s">
        <v>1</v>
      </c>
      <c r="H12" s="62" t="s">
        <v>1</v>
      </c>
      <c r="I12" s="62" t="s">
        <v>1</v>
      </c>
    </row>
    <row r="13" spans="1:9" s="19" customFormat="1" ht="12.75" hidden="1">
      <c r="A13" s="61"/>
      <c r="B13" s="11"/>
      <c r="C13" s="62"/>
      <c r="D13" s="62"/>
      <c r="E13" s="62"/>
      <c r="F13" s="62"/>
      <c r="G13" s="62"/>
      <c r="H13" s="62"/>
      <c r="I13" s="62"/>
    </row>
    <row r="14" spans="1:9" s="19" customFormat="1" ht="12.75" hidden="1">
      <c r="A14" s="557" t="s">
        <v>18</v>
      </c>
      <c r="B14" s="558"/>
      <c r="C14" s="558"/>
      <c r="D14" s="558"/>
      <c r="E14" s="62"/>
      <c r="F14" s="62"/>
      <c r="G14" s="62"/>
      <c r="H14" s="62"/>
      <c r="I14" s="62"/>
    </row>
    <row r="15" ht="15" hidden="1"/>
    <row r="16" ht="15">
      <c r="A16" s="14" t="s">
        <v>80</v>
      </c>
    </row>
    <row r="18" spans="1:9" s="15" customFormat="1" ht="12.75">
      <c r="A18" s="556" t="s">
        <v>3</v>
      </c>
      <c r="B18" s="556"/>
      <c r="C18" s="556" t="s">
        <v>81</v>
      </c>
      <c r="D18" s="556" t="s">
        <v>82</v>
      </c>
      <c r="E18" s="556" t="s">
        <v>83</v>
      </c>
      <c r="F18" s="556" t="s">
        <v>0</v>
      </c>
      <c r="G18" s="284"/>
      <c r="H18" s="284"/>
      <c r="I18" s="284"/>
    </row>
    <row r="19" spans="1:9" s="15" customFormat="1" ht="60" customHeight="1">
      <c r="A19" s="556"/>
      <c r="B19" s="556"/>
      <c r="C19" s="556"/>
      <c r="D19" s="556"/>
      <c r="E19" s="556"/>
      <c r="F19" s="556" t="s">
        <v>119</v>
      </c>
      <c r="G19" s="556" t="s">
        <v>122</v>
      </c>
      <c r="H19" s="556" t="s">
        <v>19</v>
      </c>
      <c r="I19" s="556"/>
    </row>
    <row r="20" spans="1:9" s="15" customFormat="1" ht="25.5">
      <c r="A20" s="556"/>
      <c r="B20" s="556"/>
      <c r="C20" s="556"/>
      <c r="D20" s="556"/>
      <c r="E20" s="556"/>
      <c r="F20" s="284"/>
      <c r="G20" s="284"/>
      <c r="H20" s="59" t="s">
        <v>2</v>
      </c>
      <c r="I20" s="59" t="s">
        <v>34</v>
      </c>
    </row>
    <row r="21" spans="1:9" s="18" customFormat="1" ht="12.75">
      <c r="A21" s="60">
        <v>1</v>
      </c>
      <c r="B21" s="60"/>
      <c r="C21" s="60">
        <v>3</v>
      </c>
      <c r="D21" s="60">
        <v>4</v>
      </c>
      <c r="E21" s="60">
        <v>5</v>
      </c>
      <c r="F21" s="60">
        <v>6</v>
      </c>
      <c r="G21" s="60">
        <v>7</v>
      </c>
      <c r="H21" s="60">
        <v>8</v>
      </c>
      <c r="I21" s="60">
        <v>9</v>
      </c>
    </row>
    <row r="22" spans="1:11" s="66" customFormat="1" ht="25.5">
      <c r="A22" s="63" t="s">
        <v>7</v>
      </c>
      <c r="B22" s="11" t="s">
        <v>85</v>
      </c>
      <c r="C22" s="64">
        <v>12</v>
      </c>
      <c r="D22" s="64">
        <v>14000</v>
      </c>
      <c r="E22" s="64">
        <f>C22*D22</f>
        <v>168000</v>
      </c>
      <c r="F22" s="64">
        <f aca="true" t="shared" si="0" ref="F22:F40">E22</f>
        <v>168000</v>
      </c>
      <c r="G22" s="64"/>
      <c r="H22" s="64"/>
      <c r="I22" s="64"/>
      <c r="J22" s="65"/>
      <c r="K22" s="65"/>
    </row>
    <row r="23" spans="1:11" s="19" customFormat="1" ht="12.75">
      <c r="A23" s="67">
        <f>1+A22</f>
        <v>2</v>
      </c>
      <c r="B23" s="11" t="s">
        <v>248</v>
      </c>
      <c r="C23" s="64">
        <v>1</v>
      </c>
      <c r="D23" s="64">
        <v>370000</v>
      </c>
      <c r="E23" s="64">
        <f>C23*D23</f>
        <v>370000</v>
      </c>
      <c r="F23" s="64">
        <f t="shared" si="0"/>
        <v>370000</v>
      </c>
      <c r="G23" s="64"/>
      <c r="H23" s="64"/>
      <c r="I23" s="64"/>
      <c r="J23" s="68"/>
      <c r="K23" s="68"/>
    </row>
    <row r="24" spans="1:11" s="19" customFormat="1" ht="63.75">
      <c r="A24" s="67">
        <f aca="true" t="shared" si="1" ref="A24:A40">1+A23</f>
        <v>3</v>
      </c>
      <c r="B24" s="11" t="s">
        <v>86</v>
      </c>
      <c r="C24" s="64">
        <v>1</v>
      </c>
      <c r="D24" s="64">
        <v>84000</v>
      </c>
      <c r="E24" s="64">
        <f>C24*D24</f>
        <v>84000</v>
      </c>
      <c r="F24" s="64">
        <f t="shared" si="0"/>
        <v>84000</v>
      </c>
      <c r="G24" s="64"/>
      <c r="H24" s="64"/>
      <c r="I24" s="64"/>
      <c r="J24" s="68"/>
      <c r="K24" s="68"/>
    </row>
    <row r="25" spans="1:11" s="66" customFormat="1" ht="89.25">
      <c r="A25" s="67">
        <f t="shared" si="1"/>
        <v>4</v>
      </c>
      <c r="B25" s="11" t="s">
        <v>235</v>
      </c>
      <c r="C25" s="64">
        <v>1</v>
      </c>
      <c r="D25" s="64">
        <v>668326.68</v>
      </c>
      <c r="E25" s="64">
        <f>C25*D25</f>
        <v>668326.68</v>
      </c>
      <c r="F25" s="64">
        <f t="shared" si="0"/>
        <v>668326.68</v>
      </c>
      <c r="G25" s="64"/>
      <c r="H25" s="64"/>
      <c r="I25" s="64"/>
      <c r="J25" s="65"/>
      <c r="K25" s="65"/>
    </row>
    <row r="26" spans="1:11" s="66" customFormat="1" ht="25.5">
      <c r="A26" s="67">
        <f t="shared" si="1"/>
        <v>5</v>
      </c>
      <c r="B26" s="11" t="s">
        <v>239</v>
      </c>
      <c r="C26" s="64">
        <v>1</v>
      </c>
      <c r="D26" s="64">
        <v>125000</v>
      </c>
      <c r="E26" s="64">
        <f>C26*D26</f>
        <v>125000</v>
      </c>
      <c r="F26" s="64">
        <f t="shared" si="0"/>
        <v>125000</v>
      </c>
      <c r="G26" s="64"/>
      <c r="H26" s="64"/>
      <c r="I26" s="64"/>
      <c r="J26" s="65"/>
      <c r="K26" s="65"/>
    </row>
    <row r="27" spans="1:11" s="66" customFormat="1" ht="51">
      <c r="A27" s="67">
        <f t="shared" si="1"/>
        <v>6</v>
      </c>
      <c r="B27" s="11" t="s">
        <v>243</v>
      </c>
      <c r="C27" s="64">
        <v>1</v>
      </c>
      <c r="D27" s="64">
        <v>80000</v>
      </c>
      <c r="E27" s="64">
        <f>D27</f>
        <v>80000</v>
      </c>
      <c r="F27" s="64">
        <f t="shared" si="0"/>
        <v>80000</v>
      </c>
      <c r="G27" s="64"/>
      <c r="H27" s="64"/>
      <c r="I27" s="64"/>
      <c r="J27" s="65"/>
      <c r="K27" s="65"/>
    </row>
    <row r="28" spans="1:11" s="66" customFormat="1" ht="63.75">
      <c r="A28" s="67">
        <f t="shared" si="1"/>
        <v>7</v>
      </c>
      <c r="B28" s="11" t="s">
        <v>237</v>
      </c>
      <c r="C28" s="64">
        <v>1</v>
      </c>
      <c r="D28" s="64">
        <v>72000</v>
      </c>
      <c r="E28" s="64">
        <f aca="true" t="shared" si="2" ref="E28:E40">C28*D28</f>
        <v>72000</v>
      </c>
      <c r="F28" s="64">
        <f t="shared" si="0"/>
        <v>72000</v>
      </c>
      <c r="G28" s="64"/>
      <c r="H28" s="64"/>
      <c r="I28" s="64"/>
      <c r="J28" s="65"/>
      <c r="K28" s="65"/>
    </row>
    <row r="29" spans="1:11" s="66" customFormat="1" ht="25.5">
      <c r="A29" s="67">
        <f t="shared" si="1"/>
        <v>8</v>
      </c>
      <c r="B29" s="11" t="s">
        <v>240</v>
      </c>
      <c r="C29" s="64">
        <v>1</v>
      </c>
      <c r="D29" s="64">
        <v>154000</v>
      </c>
      <c r="E29" s="64">
        <f t="shared" si="2"/>
        <v>154000</v>
      </c>
      <c r="F29" s="64">
        <f t="shared" si="0"/>
        <v>154000</v>
      </c>
      <c r="G29" s="64"/>
      <c r="H29" s="64"/>
      <c r="I29" s="64"/>
      <c r="J29" s="65"/>
      <c r="K29" s="65"/>
    </row>
    <row r="30" spans="1:11" s="66" customFormat="1" ht="25.5">
      <c r="A30" s="67">
        <f t="shared" si="1"/>
        <v>9</v>
      </c>
      <c r="B30" s="11" t="s">
        <v>241</v>
      </c>
      <c r="C30" s="64">
        <v>1</v>
      </c>
      <c r="D30" s="64">
        <v>90000</v>
      </c>
      <c r="E30" s="64">
        <f t="shared" si="2"/>
        <v>90000</v>
      </c>
      <c r="F30" s="64">
        <f t="shared" si="0"/>
        <v>90000</v>
      </c>
      <c r="G30" s="64"/>
      <c r="H30" s="64"/>
      <c r="I30" s="64"/>
      <c r="J30" s="65"/>
      <c r="K30" s="65"/>
    </row>
    <row r="31" spans="1:11" s="66" customFormat="1" ht="25.5">
      <c r="A31" s="67">
        <f t="shared" si="1"/>
        <v>10</v>
      </c>
      <c r="B31" s="11" t="s">
        <v>242</v>
      </c>
      <c r="C31" s="64">
        <v>1</v>
      </c>
      <c r="D31" s="64">
        <v>60000</v>
      </c>
      <c r="E31" s="64">
        <f t="shared" si="2"/>
        <v>60000</v>
      </c>
      <c r="F31" s="64">
        <f t="shared" si="0"/>
        <v>60000</v>
      </c>
      <c r="G31" s="64"/>
      <c r="H31" s="64"/>
      <c r="I31" s="64"/>
      <c r="J31" s="65"/>
      <c r="K31" s="65"/>
    </row>
    <row r="32" spans="1:11" s="66" customFormat="1" ht="25.5">
      <c r="A32" s="67">
        <f t="shared" si="1"/>
        <v>11</v>
      </c>
      <c r="B32" s="11" t="s">
        <v>238</v>
      </c>
      <c r="C32" s="64">
        <v>1</v>
      </c>
      <c r="D32" s="64">
        <v>50000</v>
      </c>
      <c r="E32" s="64">
        <f t="shared" si="2"/>
        <v>50000</v>
      </c>
      <c r="F32" s="64">
        <f t="shared" si="0"/>
        <v>50000</v>
      </c>
      <c r="G32" s="64"/>
      <c r="H32" s="64"/>
      <c r="I32" s="64"/>
      <c r="J32" s="65"/>
      <c r="K32" s="65"/>
    </row>
    <row r="33" spans="1:11" s="19" customFormat="1" ht="89.25">
      <c r="A33" s="67">
        <f t="shared" si="1"/>
        <v>12</v>
      </c>
      <c r="B33" s="11" t="s">
        <v>234</v>
      </c>
      <c r="C33" s="64">
        <v>2</v>
      </c>
      <c r="D33" s="64">
        <v>97200</v>
      </c>
      <c r="E33" s="64">
        <f t="shared" si="2"/>
        <v>194400</v>
      </c>
      <c r="F33" s="64">
        <f t="shared" si="0"/>
        <v>194400</v>
      </c>
      <c r="G33" s="64"/>
      <c r="H33" s="64"/>
      <c r="I33" s="64"/>
      <c r="J33" s="68"/>
      <c r="K33" s="68"/>
    </row>
    <row r="34" spans="1:11" s="19" customFormat="1" ht="76.5">
      <c r="A34" s="67">
        <f t="shared" si="1"/>
        <v>13</v>
      </c>
      <c r="B34" s="11" t="s">
        <v>236</v>
      </c>
      <c r="C34" s="64">
        <v>1</v>
      </c>
      <c r="D34" s="64">
        <v>158400</v>
      </c>
      <c r="E34" s="64">
        <f t="shared" si="2"/>
        <v>158400</v>
      </c>
      <c r="F34" s="64">
        <f t="shared" si="0"/>
        <v>158400</v>
      </c>
      <c r="G34" s="64"/>
      <c r="H34" s="64"/>
      <c r="I34" s="64"/>
      <c r="J34" s="68"/>
      <c r="K34" s="68"/>
    </row>
    <row r="35" spans="1:11" s="19" customFormat="1" ht="63.75">
      <c r="A35" s="67">
        <f t="shared" si="1"/>
        <v>14</v>
      </c>
      <c r="B35" s="11" t="s">
        <v>244</v>
      </c>
      <c r="C35" s="64">
        <v>1</v>
      </c>
      <c r="D35" s="64">
        <v>41315</v>
      </c>
      <c r="E35" s="64">
        <f t="shared" si="2"/>
        <v>41315</v>
      </c>
      <c r="F35" s="64">
        <f t="shared" si="0"/>
        <v>41315</v>
      </c>
      <c r="G35" s="64"/>
      <c r="H35" s="64"/>
      <c r="I35" s="64"/>
      <c r="J35" s="68"/>
      <c r="K35" s="68"/>
    </row>
    <row r="36" spans="1:11" s="19" customFormat="1" ht="12.75">
      <c r="A36" s="67">
        <f t="shared" si="1"/>
        <v>15</v>
      </c>
      <c r="B36" s="11" t="s">
        <v>245</v>
      </c>
      <c r="C36" s="64">
        <v>2</v>
      </c>
      <c r="D36" s="64">
        <v>25000</v>
      </c>
      <c r="E36" s="64">
        <f t="shared" si="2"/>
        <v>50000</v>
      </c>
      <c r="F36" s="64">
        <f t="shared" si="0"/>
        <v>50000</v>
      </c>
      <c r="G36" s="64"/>
      <c r="H36" s="64"/>
      <c r="I36" s="64"/>
      <c r="J36" s="68"/>
      <c r="K36" s="68"/>
    </row>
    <row r="37" spans="1:11" s="19" customFormat="1" ht="12.75">
      <c r="A37" s="67">
        <f t="shared" si="1"/>
        <v>16</v>
      </c>
      <c r="B37" s="11" t="s">
        <v>246</v>
      </c>
      <c r="C37" s="64">
        <v>1</v>
      </c>
      <c r="D37" s="64">
        <v>30000</v>
      </c>
      <c r="E37" s="64">
        <f t="shared" si="2"/>
        <v>30000</v>
      </c>
      <c r="F37" s="64">
        <f t="shared" si="0"/>
        <v>30000</v>
      </c>
      <c r="G37" s="64"/>
      <c r="H37" s="64"/>
      <c r="I37" s="64"/>
      <c r="J37" s="68"/>
      <c r="K37" s="68"/>
    </row>
    <row r="38" spans="1:11" s="19" customFormat="1" ht="38.25">
      <c r="A38" s="67">
        <f t="shared" si="1"/>
        <v>17</v>
      </c>
      <c r="B38" s="11" t="s">
        <v>247</v>
      </c>
      <c r="C38" s="64">
        <v>1</v>
      </c>
      <c r="D38" s="64">
        <v>40000</v>
      </c>
      <c r="E38" s="64">
        <f t="shared" si="2"/>
        <v>40000</v>
      </c>
      <c r="F38" s="64">
        <f t="shared" si="0"/>
        <v>40000</v>
      </c>
      <c r="G38" s="64"/>
      <c r="H38" s="64"/>
      <c r="I38" s="64"/>
      <c r="J38" s="68"/>
      <c r="K38" s="68"/>
    </row>
    <row r="39" spans="1:11" s="19" customFormat="1" ht="12.75">
      <c r="A39" s="67">
        <f t="shared" si="1"/>
        <v>18</v>
      </c>
      <c r="B39" s="11" t="s">
        <v>249</v>
      </c>
      <c r="C39" s="64">
        <v>4</v>
      </c>
      <c r="D39" s="64">
        <f>E39/C39</f>
        <v>853663.83</v>
      </c>
      <c r="E39" s="64">
        <f>500000+2375958.32+228650-148415+138462+320000</f>
        <v>3414655.32</v>
      </c>
      <c r="F39" s="64">
        <f>E39-G39</f>
        <v>894655.3199999998</v>
      </c>
      <c r="G39" s="64">
        <f>1700000+500000-280000+600000</f>
        <v>2520000</v>
      </c>
      <c r="H39" s="64"/>
      <c r="I39" s="64"/>
      <c r="J39" s="68"/>
      <c r="K39" s="68"/>
    </row>
    <row r="40" spans="1:11" s="19" customFormat="1" ht="25.5">
      <c r="A40" s="67">
        <f t="shared" si="1"/>
        <v>19</v>
      </c>
      <c r="B40" s="11" t="s">
        <v>250</v>
      </c>
      <c r="C40" s="64">
        <v>1</v>
      </c>
      <c r="D40" s="64">
        <v>280000</v>
      </c>
      <c r="E40" s="64">
        <f t="shared" si="2"/>
        <v>280000</v>
      </c>
      <c r="F40" s="64">
        <f t="shared" si="0"/>
        <v>280000</v>
      </c>
      <c r="G40" s="64"/>
      <c r="H40" s="64"/>
      <c r="I40" s="64"/>
      <c r="J40" s="68"/>
      <c r="K40" s="68"/>
    </row>
    <row r="41" spans="1:11" s="19" customFormat="1" ht="12.75">
      <c r="A41" s="63"/>
      <c r="B41" s="11"/>
      <c r="C41" s="64"/>
      <c r="D41" s="64"/>
      <c r="E41" s="64"/>
      <c r="F41" s="64"/>
      <c r="G41" s="64"/>
      <c r="H41" s="64"/>
      <c r="I41" s="64"/>
      <c r="J41" s="68"/>
      <c r="K41" s="68"/>
    </row>
    <row r="42" spans="1:11" s="19" customFormat="1" ht="12.75">
      <c r="A42" s="63"/>
      <c r="B42" s="11"/>
      <c r="C42" s="64"/>
      <c r="D42" s="64"/>
      <c r="E42" s="64"/>
      <c r="F42" s="64"/>
      <c r="G42" s="64"/>
      <c r="H42" s="64"/>
      <c r="I42" s="64"/>
      <c r="J42" s="68"/>
      <c r="K42" s="68"/>
    </row>
    <row r="43" spans="1:9" s="66" customFormat="1" ht="12.75">
      <c r="A43" s="552" t="s">
        <v>18</v>
      </c>
      <c r="B43" s="553"/>
      <c r="C43" s="553"/>
      <c r="D43" s="553"/>
      <c r="E43" s="69">
        <f>SUM(E22:E42)</f>
        <v>6130097</v>
      </c>
      <c r="F43" s="69">
        <f>SUM(F22:F42)</f>
        <v>3610097</v>
      </c>
      <c r="G43" s="69">
        <f>G39</f>
        <v>2520000</v>
      </c>
      <c r="H43" s="70"/>
      <c r="I43" s="70"/>
    </row>
  </sheetData>
  <sheetProtection/>
  <mergeCells count="20">
    <mergeCell ref="F19:F20"/>
    <mergeCell ref="A18:A20"/>
    <mergeCell ref="B18:B20"/>
    <mergeCell ref="A14:D14"/>
    <mergeCell ref="A43:D43"/>
    <mergeCell ref="D4:D6"/>
    <mergeCell ref="C4:C6"/>
    <mergeCell ref="B4:B6"/>
    <mergeCell ref="C18:C20"/>
    <mergeCell ref="D18:D20"/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31"/>
  <sheetViews>
    <sheetView view="pageBreakPreview" zoomScaleSheetLayoutView="100" zoomScalePageLayoutView="0" workbookViewId="0" topLeftCell="A13">
      <selection activeCell="A28" sqref="A28:E28"/>
    </sheetView>
  </sheetViews>
  <sheetFormatPr defaultColWidth="0.875" defaultRowHeight="12.75"/>
  <cols>
    <col min="1" max="1" width="6.625" style="43" customWidth="1"/>
    <col min="2" max="2" width="27.625" style="43" customWidth="1"/>
    <col min="3" max="3" width="8.375" style="43" customWidth="1"/>
    <col min="4" max="4" width="7.00390625" style="43" customWidth="1"/>
    <col min="5" max="5" width="13.25390625" style="43" customWidth="1"/>
    <col min="6" max="6" width="12.25390625" style="43" customWidth="1"/>
    <col min="7" max="7" width="13.125" style="43" customWidth="1"/>
    <col min="8" max="8" width="12.375" style="43" customWidth="1"/>
    <col min="9" max="9" width="12.125" style="43" customWidth="1"/>
    <col min="10" max="10" width="12.625" style="43" customWidth="1"/>
    <col min="11" max="16384" width="0.875" style="43" customWidth="1"/>
  </cols>
  <sheetData>
    <row r="2" spans="1:10" ht="15">
      <c r="A2" s="563" t="s">
        <v>187</v>
      </c>
      <c r="B2" s="564"/>
      <c r="C2" s="564"/>
      <c r="D2" s="564"/>
      <c r="E2" s="564"/>
      <c r="F2" s="564"/>
      <c r="G2" s="564"/>
      <c r="H2" s="564"/>
      <c r="I2" s="564"/>
      <c r="J2" s="564"/>
    </row>
    <row r="4" spans="1:10" s="44" customFormat="1" ht="47.25" customHeight="1">
      <c r="A4" s="559" t="s">
        <v>3</v>
      </c>
      <c r="B4" s="567" t="s">
        <v>22</v>
      </c>
      <c r="C4" s="559" t="s">
        <v>154</v>
      </c>
      <c r="D4" s="559" t="s">
        <v>87</v>
      </c>
      <c r="E4" s="559" t="s">
        <v>102</v>
      </c>
      <c r="F4" s="559" t="s">
        <v>176</v>
      </c>
      <c r="G4" s="559" t="s">
        <v>117</v>
      </c>
      <c r="H4" s="559" t="s">
        <v>122</v>
      </c>
      <c r="I4" s="565" t="s">
        <v>19</v>
      </c>
      <c r="J4" s="566"/>
    </row>
    <row r="5" spans="1:10" s="44" customFormat="1" ht="25.5">
      <c r="A5" s="560"/>
      <c r="B5" s="568"/>
      <c r="C5" s="560"/>
      <c r="D5" s="560"/>
      <c r="E5" s="560"/>
      <c r="F5" s="560"/>
      <c r="G5" s="560"/>
      <c r="H5" s="560"/>
      <c r="I5" s="38" t="s">
        <v>2</v>
      </c>
      <c r="J5" s="38" t="s">
        <v>34</v>
      </c>
    </row>
    <row r="6" spans="1:10" s="45" customFormat="1" ht="12.75">
      <c r="A6" s="49">
        <v>1</v>
      </c>
      <c r="B6" s="48"/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</row>
    <row r="7" spans="1:10" s="46" customFormat="1" ht="51">
      <c r="A7" s="51" t="s">
        <v>7</v>
      </c>
      <c r="B7" s="52" t="s">
        <v>88</v>
      </c>
      <c r="C7" s="53">
        <v>226</v>
      </c>
      <c r="D7" s="54" t="s">
        <v>1</v>
      </c>
      <c r="E7" s="54" t="s">
        <v>1</v>
      </c>
      <c r="F7" s="54">
        <f>F9+F10+F11</f>
        <v>7030000</v>
      </c>
      <c r="G7" s="54">
        <f>G9+G10+G11</f>
        <v>7030000</v>
      </c>
      <c r="H7" s="54"/>
      <c r="I7" s="54"/>
      <c r="J7" s="54"/>
    </row>
    <row r="8" spans="1:10" s="47" customFormat="1" ht="12.75">
      <c r="A8" s="55" t="s">
        <v>23</v>
      </c>
      <c r="B8" s="11" t="s">
        <v>52</v>
      </c>
      <c r="C8" s="56" t="s">
        <v>1</v>
      </c>
      <c r="D8" s="57" t="s">
        <v>1</v>
      </c>
      <c r="E8" s="57" t="s">
        <v>1</v>
      </c>
      <c r="F8" s="57" t="s">
        <v>1</v>
      </c>
      <c r="G8" s="57" t="s">
        <v>1</v>
      </c>
      <c r="H8" s="57" t="s">
        <v>1</v>
      </c>
      <c r="I8" s="57" t="s">
        <v>1</v>
      </c>
      <c r="J8" s="57" t="s">
        <v>1</v>
      </c>
    </row>
    <row r="9" spans="1:10" s="47" customFormat="1" ht="12.75">
      <c r="A9" s="55"/>
      <c r="B9" s="11" t="s">
        <v>225</v>
      </c>
      <c r="C9" s="56">
        <v>226</v>
      </c>
      <c r="D9" s="57">
        <v>1</v>
      </c>
      <c r="E9" s="57">
        <v>2343334</v>
      </c>
      <c r="F9" s="57">
        <f>D9*E9</f>
        <v>2343334</v>
      </c>
      <c r="G9" s="57">
        <f>F9</f>
        <v>2343334</v>
      </c>
      <c r="H9" s="57"/>
      <c r="I9" s="57"/>
      <c r="J9" s="57"/>
    </row>
    <row r="10" spans="1:10" s="47" customFormat="1" ht="25.5">
      <c r="A10" s="55"/>
      <c r="B10" s="11" t="s">
        <v>226</v>
      </c>
      <c r="C10" s="56">
        <v>226</v>
      </c>
      <c r="D10" s="57">
        <v>1</v>
      </c>
      <c r="E10" s="57">
        <v>2343333</v>
      </c>
      <c r="F10" s="57">
        <f>D10*E10</f>
        <v>2343333</v>
      </c>
      <c r="G10" s="57">
        <f>F10</f>
        <v>2343333</v>
      </c>
      <c r="H10" s="57"/>
      <c r="I10" s="57"/>
      <c r="J10" s="57"/>
    </row>
    <row r="11" spans="1:10" s="47" customFormat="1" ht="25.5">
      <c r="A11" s="55"/>
      <c r="B11" s="11" t="s">
        <v>227</v>
      </c>
      <c r="C11" s="56">
        <v>226</v>
      </c>
      <c r="D11" s="57">
        <v>1</v>
      </c>
      <c r="E11" s="57">
        <v>2343333</v>
      </c>
      <c r="F11" s="57">
        <f>D11*E11</f>
        <v>2343333</v>
      </c>
      <c r="G11" s="57">
        <f>F11</f>
        <v>2343333</v>
      </c>
      <c r="H11" s="57"/>
      <c r="I11" s="57"/>
      <c r="J11" s="57"/>
    </row>
    <row r="12" spans="1:10" s="46" customFormat="1" ht="38.25">
      <c r="A12" s="51" t="s">
        <v>8</v>
      </c>
      <c r="B12" s="52" t="s">
        <v>90</v>
      </c>
      <c r="C12" s="53">
        <v>226</v>
      </c>
      <c r="D12" s="54" t="s">
        <v>1</v>
      </c>
      <c r="E12" s="54" t="s">
        <v>1</v>
      </c>
      <c r="F12" s="54">
        <f>F14+F15+F16</f>
        <v>161096.40000000002</v>
      </c>
      <c r="G12" s="54">
        <f>G14+G15+G16</f>
        <v>161096.40000000002</v>
      </c>
      <c r="H12" s="54"/>
      <c r="I12" s="54"/>
      <c r="J12" s="54"/>
    </row>
    <row r="13" spans="1:10" s="47" customFormat="1" ht="12.75">
      <c r="A13" s="55" t="s">
        <v>26</v>
      </c>
      <c r="B13" s="11" t="s">
        <v>89</v>
      </c>
      <c r="C13" s="56" t="s">
        <v>1</v>
      </c>
      <c r="D13" s="57" t="s">
        <v>1</v>
      </c>
      <c r="E13" s="57" t="s">
        <v>1</v>
      </c>
      <c r="F13" s="57" t="s">
        <v>1</v>
      </c>
      <c r="G13" s="57" t="s">
        <v>1</v>
      </c>
      <c r="H13" s="57" t="s">
        <v>1</v>
      </c>
      <c r="I13" s="57" t="s">
        <v>1</v>
      </c>
      <c r="J13" s="57" t="s">
        <v>1</v>
      </c>
    </row>
    <row r="14" spans="1:10" s="47" customFormat="1" ht="12.75">
      <c r="A14" s="55"/>
      <c r="B14" s="11" t="s">
        <v>225</v>
      </c>
      <c r="C14" s="56">
        <v>226</v>
      </c>
      <c r="D14" s="57">
        <v>1</v>
      </c>
      <c r="E14" s="57">
        <v>53698.8</v>
      </c>
      <c r="F14" s="57">
        <f>D14*E14</f>
        <v>53698.8</v>
      </c>
      <c r="G14" s="57">
        <f aca="true" t="shared" si="0" ref="G14:G19">F14</f>
        <v>53698.8</v>
      </c>
      <c r="H14" s="57"/>
      <c r="I14" s="57"/>
      <c r="J14" s="57"/>
    </row>
    <row r="15" spans="1:10" s="47" customFormat="1" ht="25.5">
      <c r="A15" s="55"/>
      <c r="B15" s="11" t="s">
        <v>226</v>
      </c>
      <c r="C15" s="56">
        <v>226</v>
      </c>
      <c r="D15" s="57">
        <v>1</v>
      </c>
      <c r="E15" s="57">
        <v>53698.8</v>
      </c>
      <c r="F15" s="57">
        <f>D15*E15</f>
        <v>53698.8</v>
      </c>
      <c r="G15" s="57">
        <f t="shared" si="0"/>
        <v>53698.8</v>
      </c>
      <c r="H15" s="57"/>
      <c r="I15" s="57"/>
      <c r="J15" s="57"/>
    </row>
    <row r="16" spans="1:10" s="47" customFormat="1" ht="25.5">
      <c r="A16" s="55"/>
      <c r="B16" s="11" t="s">
        <v>227</v>
      </c>
      <c r="C16" s="56">
        <v>226</v>
      </c>
      <c r="D16" s="57">
        <v>1</v>
      </c>
      <c r="E16" s="57">
        <v>53698.8</v>
      </c>
      <c r="F16" s="57">
        <f>D16*E16</f>
        <v>53698.8</v>
      </c>
      <c r="G16" s="57">
        <f t="shared" si="0"/>
        <v>53698.8</v>
      </c>
      <c r="H16" s="57"/>
      <c r="I16" s="57"/>
      <c r="J16" s="57"/>
    </row>
    <row r="17" spans="1:10" s="46" customFormat="1" ht="51">
      <c r="A17" s="51" t="s">
        <v>9</v>
      </c>
      <c r="B17" s="52" t="s">
        <v>91</v>
      </c>
      <c r="C17" s="53"/>
      <c r="D17" s="54" t="s">
        <v>1</v>
      </c>
      <c r="E17" s="54" t="s">
        <v>1</v>
      </c>
      <c r="F17" s="54">
        <f>F18</f>
        <v>16000</v>
      </c>
      <c r="G17" s="54">
        <f t="shared" si="0"/>
        <v>16000</v>
      </c>
      <c r="H17" s="54"/>
      <c r="I17" s="54"/>
      <c r="J17" s="54"/>
    </row>
    <row r="18" spans="1:10" s="47" customFormat="1" ht="25.5">
      <c r="A18" s="55" t="s">
        <v>12</v>
      </c>
      <c r="B18" s="11" t="s">
        <v>92</v>
      </c>
      <c r="C18" s="56">
        <v>226</v>
      </c>
      <c r="D18" s="57">
        <v>2</v>
      </c>
      <c r="E18" s="57">
        <v>16000</v>
      </c>
      <c r="F18" s="57">
        <v>16000</v>
      </c>
      <c r="G18" s="57">
        <f t="shared" si="0"/>
        <v>16000</v>
      </c>
      <c r="H18" s="57"/>
      <c r="I18" s="57"/>
      <c r="J18" s="57"/>
    </row>
    <row r="19" spans="1:10" s="46" customFormat="1" ht="63.75">
      <c r="A19" s="51" t="s">
        <v>10</v>
      </c>
      <c r="B19" s="52" t="s">
        <v>228</v>
      </c>
      <c r="C19" s="53">
        <v>226</v>
      </c>
      <c r="D19" s="54">
        <v>1</v>
      </c>
      <c r="E19" s="54">
        <v>400000</v>
      </c>
      <c r="F19" s="54">
        <v>400000</v>
      </c>
      <c r="G19" s="54">
        <f t="shared" si="0"/>
        <v>400000</v>
      </c>
      <c r="H19" s="54"/>
      <c r="I19" s="54"/>
      <c r="J19" s="54"/>
    </row>
    <row r="20" spans="1:10" s="46" customFormat="1" ht="12.75">
      <c r="A20" s="51" t="s">
        <v>11</v>
      </c>
      <c r="B20" s="52" t="s">
        <v>229</v>
      </c>
      <c r="C20" s="53">
        <v>226</v>
      </c>
      <c r="D20" s="54">
        <v>1</v>
      </c>
      <c r="E20" s="54">
        <v>14173180</v>
      </c>
      <c r="F20" s="54">
        <f>E20</f>
        <v>14173180</v>
      </c>
      <c r="G20" s="54">
        <v>2673180</v>
      </c>
      <c r="H20" s="54">
        <v>2000000</v>
      </c>
      <c r="I20" s="54">
        <v>9500000</v>
      </c>
      <c r="J20" s="54"/>
    </row>
    <row r="21" spans="1:10" s="46" customFormat="1" ht="12.75">
      <c r="A21" s="51" t="s">
        <v>14</v>
      </c>
      <c r="B21" s="52" t="s">
        <v>230</v>
      </c>
      <c r="C21" s="53">
        <v>226</v>
      </c>
      <c r="D21" s="54">
        <v>1</v>
      </c>
      <c r="E21" s="54">
        <v>195000</v>
      </c>
      <c r="F21" s="54">
        <v>195000</v>
      </c>
      <c r="G21" s="54">
        <f aca="true" t="shared" si="1" ref="G21:G27">F21</f>
        <v>195000</v>
      </c>
      <c r="H21" s="54"/>
      <c r="I21" s="54"/>
      <c r="J21" s="54"/>
    </row>
    <row r="22" spans="1:10" s="46" customFormat="1" ht="12.75">
      <c r="A22" s="51" t="s">
        <v>69</v>
      </c>
      <c r="B22" s="52" t="s">
        <v>231</v>
      </c>
      <c r="C22" s="53">
        <v>226</v>
      </c>
      <c r="D22" s="54">
        <v>1</v>
      </c>
      <c r="E22" s="54">
        <v>172987.2</v>
      </c>
      <c r="F22" s="54">
        <f>E22</f>
        <v>172987.2</v>
      </c>
      <c r="G22" s="54">
        <f t="shared" si="1"/>
        <v>172987.2</v>
      </c>
      <c r="H22" s="54"/>
      <c r="I22" s="54"/>
      <c r="J22" s="54"/>
    </row>
    <row r="23" spans="1:10" s="46" customFormat="1" ht="25.5">
      <c r="A23" s="51" t="s">
        <v>70</v>
      </c>
      <c r="B23" s="52" t="s">
        <v>232</v>
      </c>
      <c r="C23" s="53"/>
      <c r="D23" s="54" t="s">
        <v>1</v>
      </c>
      <c r="E23" s="54" t="s">
        <v>1</v>
      </c>
      <c r="F23" s="54">
        <f>F24+F25+F26</f>
        <v>381388.80000000005</v>
      </c>
      <c r="G23" s="54">
        <f t="shared" si="1"/>
        <v>381388.80000000005</v>
      </c>
      <c r="H23" s="54"/>
      <c r="I23" s="54"/>
      <c r="J23" s="54"/>
    </row>
    <row r="24" spans="1:10" s="47" customFormat="1" ht="12.75">
      <c r="A24" s="55"/>
      <c r="B24" s="11" t="s">
        <v>225</v>
      </c>
      <c r="C24" s="56">
        <v>226</v>
      </c>
      <c r="D24" s="57">
        <v>1</v>
      </c>
      <c r="E24" s="57">
        <f>207129.6-80000</f>
        <v>127129.6</v>
      </c>
      <c r="F24" s="57">
        <f>D24*E24</f>
        <v>127129.6</v>
      </c>
      <c r="G24" s="57">
        <f t="shared" si="1"/>
        <v>127129.6</v>
      </c>
      <c r="H24" s="57"/>
      <c r="I24" s="57"/>
      <c r="J24" s="57"/>
    </row>
    <row r="25" spans="1:10" s="47" customFormat="1" ht="25.5">
      <c r="A25" s="55"/>
      <c r="B25" s="11" t="s">
        <v>226</v>
      </c>
      <c r="C25" s="56">
        <v>226</v>
      </c>
      <c r="D25" s="57">
        <v>1</v>
      </c>
      <c r="E25" s="57">
        <f>207129.6-80000</f>
        <v>127129.6</v>
      </c>
      <c r="F25" s="57">
        <f>D25*E25</f>
        <v>127129.6</v>
      </c>
      <c r="G25" s="57">
        <f t="shared" si="1"/>
        <v>127129.6</v>
      </c>
      <c r="H25" s="57"/>
      <c r="I25" s="57"/>
      <c r="J25" s="57"/>
    </row>
    <row r="26" spans="1:10" s="47" customFormat="1" ht="25.5">
      <c r="A26" s="55"/>
      <c r="B26" s="11" t="s">
        <v>227</v>
      </c>
      <c r="C26" s="56">
        <v>226</v>
      </c>
      <c r="D26" s="57">
        <v>1</v>
      </c>
      <c r="E26" s="57">
        <f>207129.6-80000</f>
        <v>127129.6</v>
      </c>
      <c r="F26" s="57">
        <f>D26*E26</f>
        <v>127129.6</v>
      </c>
      <c r="G26" s="57">
        <f t="shared" si="1"/>
        <v>127129.6</v>
      </c>
      <c r="H26" s="57"/>
      <c r="I26" s="57"/>
      <c r="J26" s="57"/>
    </row>
    <row r="27" spans="1:10" s="46" customFormat="1" ht="25.5">
      <c r="A27" s="51" t="s">
        <v>103</v>
      </c>
      <c r="B27" s="52" t="s">
        <v>233</v>
      </c>
      <c r="C27" s="53">
        <v>226</v>
      </c>
      <c r="D27" s="54">
        <v>5</v>
      </c>
      <c r="E27" s="54">
        <v>19249.52</v>
      </c>
      <c r="F27" s="54">
        <f>D27*E27</f>
        <v>96247.6</v>
      </c>
      <c r="G27" s="54">
        <f t="shared" si="1"/>
        <v>96247.6</v>
      </c>
      <c r="H27" s="54"/>
      <c r="I27" s="54"/>
      <c r="J27" s="54"/>
    </row>
    <row r="28" spans="1:10" s="46" customFormat="1" ht="12.75">
      <c r="A28" s="561" t="s">
        <v>18</v>
      </c>
      <c r="B28" s="562"/>
      <c r="C28" s="562"/>
      <c r="D28" s="562"/>
      <c r="E28" s="562"/>
      <c r="F28" s="50">
        <f>F7+F12+F17+F19+F20+F21+F22+F23+F27</f>
        <v>22625900</v>
      </c>
      <c r="G28" s="50">
        <f>G7+G12+G17+G19+G20+G21+G22+G23+G27</f>
        <v>11125900</v>
      </c>
      <c r="H28" s="50">
        <f>H7+H12+H17+H19+H20+H21+H22+H23+H27</f>
        <v>2000000</v>
      </c>
      <c r="I28" s="50">
        <f>I7+I12+I17+I19+I20+I21+I22+I23+I27</f>
        <v>9500000</v>
      </c>
      <c r="J28" s="50"/>
    </row>
    <row r="31" ht="15">
      <c r="G31" s="58"/>
    </row>
  </sheetData>
  <sheetProtection/>
  <mergeCells count="11">
    <mergeCell ref="D4:D5"/>
    <mergeCell ref="C4:C5"/>
    <mergeCell ref="A4:A5"/>
    <mergeCell ref="H4:H5"/>
    <mergeCell ref="A28:E28"/>
    <mergeCell ref="A2:J2"/>
    <mergeCell ref="I4:J4"/>
    <mergeCell ref="F4:F5"/>
    <mergeCell ref="G4:G5"/>
    <mergeCell ref="B4:B5"/>
    <mergeCell ref="E4:E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"/>
  <sheetViews>
    <sheetView view="pageBreakPreview" zoomScaleSheetLayoutView="100" zoomScalePageLayoutView="0" workbookViewId="0" topLeftCell="A1">
      <selection activeCell="E12" sqref="E12"/>
    </sheetView>
  </sheetViews>
  <sheetFormatPr defaultColWidth="6.875" defaultRowHeight="12.75"/>
  <cols>
    <col min="1" max="1" width="6.875" style="14" customWidth="1"/>
    <col min="2" max="2" width="23.00390625" style="14" customWidth="1"/>
    <col min="3" max="3" width="9.875" style="14" customWidth="1"/>
    <col min="4" max="4" width="10.375" style="14" customWidth="1"/>
    <col min="5" max="5" width="11.375" style="14" customWidth="1"/>
    <col min="6" max="6" width="12.625" style="14" customWidth="1"/>
    <col min="7" max="7" width="14.625" style="14" customWidth="1"/>
    <col min="8" max="8" width="13.375" style="14" customWidth="1"/>
    <col min="9" max="9" width="12.625" style="14" customWidth="1"/>
    <col min="10" max="10" width="10.00390625" style="14" customWidth="1"/>
    <col min="11" max="16384" width="6.875" style="14" customWidth="1"/>
  </cols>
  <sheetData>
    <row r="1" ht="15">
      <c r="A1" s="14" t="s">
        <v>93</v>
      </c>
    </row>
    <row r="3" spans="1:10" s="15" customFormat="1" ht="89.25" customHeight="1">
      <c r="A3" s="569" t="s">
        <v>3</v>
      </c>
      <c r="B3" s="569" t="s">
        <v>22</v>
      </c>
      <c r="C3" s="569" t="s">
        <v>154</v>
      </c>
      <c r="D3" s="569" t="s">
        <v>87</v>
      </c>
      <c r="E3" s="569" t="s">
        <v>102</v>
      </c>
      <c r="F3" s="569" t="s">
        <v>176</v>
      </c>
      <c r="G3" s="569" t="s">
        <v>117</v>
      </c>
      <c r="H3" s="569" t="s">
        <v>122</v>
      </c>
      <c r="I3" s="569" t="s">
        <v>19</v>
      </c>
      <c r="J3" s="569"/>
    </row>
    <row r="4" spans="1:10" s="15" customFormat="1" ht="25.5">
      <c r="A4" s="569"/>
      <c r="B4" s="569"/>
      <c r="C4" s="569"/>
      <c r="D4" s="569"/>
      <c r="E4" s="569"/>
      <c r="F4" s="569"/>
      <c r="G4" s="569"/>
      <c r="H4" s="569"/>
      <c r="I4" s="97" t="s">
        <v>2</v>
      </c>
      <c r="J4" s="97" t="s">
        <v>34</v>
      </c>
    </row>
    <row r="5" spans="1:10" s="18" customFormat="1" ht="12.75">
      <c r="A5" s="60">
        <v>1</v>
      </c>
      <c r="B5" s="98">
        <v>2</v>
      </c>
      <c r="C5" s="99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98">
        <v>9</v>
      </c>
      <c r="J5" s="98">
        <v>10</v>
      </c>
    </row>
    <row r="6" spans="1:10" s="66" customFormat="1" ht="25.5">
      <c r="A6" s="100" t="s">
        <v>7</v>
      </c>
      <c r="B6" s="52" t="s">
        <v>95</v>
      </c>
      <c r="C6" s="53">
        <v>310</v>
      </c>
      <c r="D6" s="54" t="s">
        <v>1</v>
      </c>
      <c r="E6" s="54" t="s">
        <v>1</v>
      </c>
      <c r="F6" s="54">
        <f>F8+F9+F10+F12+F11</f>
        <v>2900427.71</v>
      </c>
      <c r="G6" s="54">
        <f>G8+G9+G10+G11</f>
        <v>2191721.09</v>
      </c>
      <c r="H6" s="54">
        <f>H12</f>
        <v>508975.62</v>
      </c>
      <c r="I6" s="54">
        <f>I9+I10</f>
        <v>199731</v>
      </c>
      <c r="J6" s="54"/>
    </row>
    <row r="7" spans="1:10" s="19" customFormat="1" ht="12.75">
      <c r="A7" s="101" t="s">
        <v>23</v>
      </c>
      <c r="B7" s="11" t="s">
        <v>96</v>
      </c>
      <c r="C7" s="56" t="s">
        <v>1</v>
      </c>
      <c r="D7" s="57" t="s">
        <v>1</v>
      </c>
      <c r="E7" s="57" t="s">
        <v>1</v>
      </c>
      <c r="F7" s="57" t="s">
        <v>1</v>
      </c>
      <c r="G7" s="57" t="s">
        <v>1</v>
      </c>
      <c r="H7" s="57" t="s">
        <v>1</v>
      </c>
      <c r="I7" s="57" t="s">
        <v>1</v>
      </c>
      <c r="J7" s="57" t="s">
        <v>1</v>
      </c>
    </row>
    <row r="8" spans="1:10" s="19" customFormat="1" ht="25.5">
      <c r="A8" s="101" t="s">
        <v>24</v>
      </c>
      <c r="B8" s="11" t="s">
        <v>212</v>
      </c>
      <c r="C8" s="56">
        <v>310</v>
      </c>
      <c r="D8" s="57">
        <v>1</v>
      </c>
      <c r="E8" s="57">
        <f>450000-163096.91</f>
        <v>286903.08999999997</v>
      </c>
      <c r="F8" s="57">
        <f>D8*E8</f>
        <v>286903.08999999997</v>
      </c>
      <c r="G8" s="57">
        <f>F8</f>
        <v>286903.08999999997</v>
      </c>
      <c r="H8" s="57"/>
      <c r="I8" s="57"/>
      <c r="J8" s="57"/>
    </row>
    <row r="9" spans="1:10" s="19" customFormat="1" ht="12.75">
      <c r="A9" s="101" t="s">
        <v>25</v>
      </c>
      <c r="B9" s="11" t="s">
        <v>213</v>
      </c>
      <c r="C9" s="56">
        <v>310</v>
      </c>
      <c r="D9" s="57">
        <v>1</v>
      </c>
      <c r="E9" s="57">
        <f>150000+68000</f>
        <v>218000</v>
      </c>
      <c r="F9" s="57">
        <f>D9*E9</f>
        <v>218000</v>
      </c>
      <c r="G9" s="57">
        <f>F9-I9</f>
        <v>150000</v>
      </c>
      <c r="H9" s="57"/>
      <c r="I9" s="57">
        <v>68000</v>
      </c>
      <c r="J9" s="57"/>
    </row>
    <row r="10" spans="1:10" s="19" customFormat="1" ht="12.75">
      <c r="A10" s="101" t="s">
        <v>84</v>
      </c>
      <c r="B10" s="11" t="s">
        <v>214</v>
      </c>
      <c r="C10" s="56">
        <v>310</v>
      </c>
      <c r="D10" s="57">
        <v>2</v>
      </c>
      <c r="E10" s="57">
        <f>F10/D10</f>
        <v>165865.5</v>
      </c>
      <c r="F10" s="57">
        <f>G10+I10</f>
        <v>331731</v>
      </c>
      <c r="G10" s="57">
        <v>200000</v>
      </c>
      <c r="H10" s="57"/>
      <c r="I10" s="57">
        <f>200000-68269</f>
        <v>131731</v>
      </c>
      <c r="J10" s="57"/>
    </row>
    <row r="11" spans="1:10" s="19" customFormat="1" ht="25.5">
      <c r="A11" s="101" t="s">
        <v>265</v>
      </c>
      <c r="B11" s="11" t="s">
        <v>268</v>
      </c>
      <c r="C11" s="56">
        <v>310</v>
      </c>
      <c r="D11" s="57">
        <v>5</v>
      </c>
      <c r="E11" s="57">
        <f>F11/D11</f>
        <v>310963.6</v>
      </c>
      <c r="F11" s="57">
        <f>90960+38490+1425368</f>
        <v>1554818</v>
      </c>
      <c r="G11" s="57">
        <f>F11</f>
        <v>1554818</v>
      </c>
      <c r="H11" s="57"/>
      <c r="I11" s="57"/>
      <c r="J11" s="57"/>
    </row>
    <row r="12" spans="1:10" s="19" customFormat="1" ht="12.75">
      <c r="A12" s="101" t="s">
        <v>267</v>
      </c>
      <c r="B12" s="11" t="s">
        <v>266</v>
      </c>
      <c r="C12" s="56">
        <v>310</v>
      </c>
      <c r="D12" s="57">
        <v>3</v>
      </c>
      <c r="E12" s="57">
        <v>169658.54</v>
      </c>
      <c r="F12" s="57">
        <f>D12*E12</f>
        <v>508975.62</v>
      </c>
      <c r="G12" s="57"/>
      <c r="H12" s="57">
        <f>F12</f>
        <v>508975.62</v>
      </c>
      <c r="I12" s="57"/>
      <c r="J12" s="57"/>
    </row>
    <row r="13" spans="1:10" s="66" customFormat="1" ht="12.75">
      <c r="A13" s="570" t="s">
        <v>18</v>
      </c>
      <c r="B13" s="571"/>
      <c r="C13" s="571"/>
      <c r="D13" s="571"/>
      <c r="E13" s="572"/>
      <c r="F13" s="54">
        <f>F6</f>
        <v>2900427.71</v>
      </c>
      <c r="G13" s="102">
        <f>G6</f>
        <v>2191721.09</v>
      </c>
      <c r="H13" s="102">
        <f>H12</f>
        <v>508975.62</v>
      </c>
      <c r="I13" s="102">
        <f>I6</f>
        <v>199731</v>
      </c>
      <c r="J13" s="103"/>
    </row>
    <row r="14" spans="2:10" ht="15" hidden="1">
      <c r="B14" s="42"/>
      <c r="C14" s="42"/>
      <c r="D14" s="42"/>
      <c r="E14" s="42"/>
      <c r="F14" s="42"/>
      <c r="G14" s="42"/>
      <c r="H14" s="42"/>
      <c r="I14" s="42"/>
      <c r="J14" s="42"/>
    </row>
    <row r="15" ht="15">
      <c r="G15" s="91"/>
    </row>
  </sheetData>
  <sheetProtection/>
  <mergeCells count="10">
    <mergeCell ref="F3:F4"/>
    <mergeCell ref="A13:E13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"/>
  <sheetViews>
    <sheetView view="pageBreakPreview" zoomScaleSheetLayoutView="100" zoomScalePageLayoutView="0" workbookViewId="0" topLeftCell="A1">
      <selection activeCell="H8" sqref="H8"/>
    </sheetView>
  </sheetViews>
  <sheetFormatPr defaultColWidth="3.75390625" defaultRowHeight="12.75"/>
  <cols>
    <col min="1" max="1" width="7.875" style="1" customWidth="1"/>
    <col min="2" max="2" width="19.375" style="1" customWidth="1"/>
    <col min="3" max="3" width="12.875" style="1" bestFit="1" customWidth="1"/>
    <col min="4" max="4" width="11.125" style="1" customWidth="1"/>
    <col min="5" max="5" width="14.625" style="1" bestFit="1" customWidth="1"/>
    <col min="6" max="6" width="19.875" style="1" bestFit="1" customWidth="1"/>
    <col min="7" max="7" width="14.00390625" style="1" customWidth="1"/>
    <col min="8" max="8" width="15.875" style="1" customWidth="1"/>
    <col min="9" max="9" width="14.375" style="1" bestFit="1" customWidth="1"/>
    <col min="10" max="10" width="12.125" style="1" customWidth="1"/>
    <col min="11" max="11" width="12.625" style="1" customWidth="1"/>
    <col min="12" max="12" width="0" style="1" hidden="1" customWidth="1"/>
    <col min="13" max="16384" width="3.75390625" style="1" customWidth="1"/>
  </cols>
  <sheetData>
    <row r="1" spans="1:11" s="4" customFormat="1" ht="15">
      <c r="A1" s="4" t="s">
        <v>97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s="4" customFormat="1" ht="15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" customFormat="1" ht="78" customHeight="1">
      <c r="A3" s="411" t="s">
        <v>3</v>
      </c>
      <c r="B3" s="581" t="s">
        <v>22</v>
      </c>
      <c r="C3" s="573" t="s">
        <v>154</v>
      </c>
      <c r="D3" s="573" t="s">
        <v>73</v>
      </c>
      <c r="E3" s="573" t="s">
        <v>94</v>
      </c>
      <c r="F3" s="573" t="s">
        <v>100</v>
      </c>
      <c r="G3" s="577" t="s">
        <v>175</v>
      </c>
      <c r="H3" s="579" t="s">
        <v>121</v>
      </c>
      <c r="I3" s="579" t="s">
        <v>122</v>
      </c>
      <c r="J3" s="575" t="s">
        <v>19</v>
      </c>
      <c r="K3" s="576"/>
    </row>
    <row r="4" spans="1:11" s="3" customFormat="1" ht="12.75">
      <c r="A4" s="417"/>
      <c r="B4" s="582"/>
      <c r="C4" s="574"/>
      <c r="D4" s="574"/>
      <c r="E4" s="573"/>
      <c r="F4" s="573"/>
      <c r="G4" s="578"/>
      <c r="H4" s="580"/>
      <c r="I4" s="580"/>
      <c r="J4" s="81" t="s">
        <v>2</v>
      </c>
      <c r="K4" s="81" t="s">
        <v>20</v>
      </c>
    </row>
    <row r="5" spans="1:11" s="6" customFormat="1" ht="12.75">
      <c r="A5" s="76">
        <v>1</v>
      </c>
      <c r="B5" s="85">
        <v>2</v>
      </c>
      <c r="C5" s="86">
        <v>3</v>
      </c>
      <c r="D5" s="86">
        <v>4</v>
      </c>
      <c r="E5" s="87">
        <v>5</v>
      </c>
      <c r="F5" s="87">
        <v>6</v>
      </c>
      <c r="G5" s="87">
        <v>7</v>
      </c>
      <c r="H5" s="84">
        <v>8</v>
      </c>
      <c r="I5" s="84">
        <v>9</v>
      </c>
      <c r="J5" s="84">
        <v>10</v>
      </c>
      <c r="K5" s="84">
        <v>11</v>
      </c>
    </row>
    <row r="6" spans="1:11" s="5" customFormat="1" ht="25.5">
      <c r="A6" s="78" t="s">
        <v>7</v>
      </c>
      <c r="B6" s="83" t="s">
        <v>98</v>
      </c>
      <c r="C6" s="82" t="s">
        <v>1</v>
      </c>
      <c r="D6" s="82" t="s">
        <v>1</v>
      </c>
      <c r="E6" s="77" t="s">
        <v>1</v>
      </c>
      <c r="F6" s="77" t="s">
        <v>1</v>
      </c>
      <c r="G6" s="75" t="s">
        <v>1</v>
      </c>
      <c r="H6" s="75" t="s">
        <v>1</v>
      </c>
      <c r="I6" s="81" t="s">
        <v>1</v>
      </c>
      <c r="J6" s="75" t="s">
        <v>1</v>
      </c>
      <c r="K6" s="75" t="s">
        <v>1</v>
      </c>
    </row>
    <row r="7" spans="1:11" s="5" customFormat="1" ht="25.5">
      <c r="A7" s="78" t="s">
        <v>23</v>
      </c>
      <c r="B7" s="83" t="s">
        <v>99</v>
      </c>
      <c r="C7" s="82"/>
      <c r="D7" s="82" t="s">
        <v>1</v>
      </c>
      <c r="E7" s="77" t="s">
        <v>1</v>
      </c>
      <c r="F7" s="77" t="s">
        <v>1</v>
      </c>
      <c r="G7" s="80">
        <f>G8+G9+G10+G11+G12+G13</f>
        <v>13170381.94</v>
      </c>
      <c r="H7" s="79">
        <f>H8+H9+H10+H11+H12+H13</f>
        <v>4855093.91</v>
      </c>
      <c r="I7" s="92">
        <f>I8+I9+I10+I11+I12+I13</f>
        <v>1783724.38</v>
      </c>
      <c r="J7" s="92">
        <f>J8+J9+J10+J11+J12+J13</f>
        <v>6531563.65</v>
      </c>
      <c r="K7" s="75"/>
    </row>
    <row r="8" spans="1:12" s="5" customFormat="1" ht="63.75">
      <c r="A8" s="78" t="s">
        <v>45</v>
      </c>
      <c r="B8" s="39" t="s">
        <v>569</v>
      </c>
      <c r="C8" s="41">
        <v>341</v>
      </c>
      <c r="D8" s="40" t="s">
        <v>262</v>
      </c>
      <c r="E8" s="40">
        <v>1</v>
      </c>
      <c r="F8" s="40">
        <v>30000</v>
      </c>
      <c r="G8" s="40">
        <f aca="true" t="shared" si="0" ref="G8:G13">E8*F8</f>
        <v>30000</v>
      </c>
      <c r="H8" s="40">
        <f>G8</f>
        <v>30000</v>
      </c>
      <c r="I8" s="40"/>
      <c r="J8" s="40"/>
      <c r="K8" s="75"/>
      <c r="L8" s="75"/>
    </row>
    <row r="9" spans="1:12" s="5" customFormat="1" ht="12.75">
      <c r="A9" s="78" t="s">
        <v>221</v>
      </c>
      <c r="B9" s="39" t="s">
        <v>570</v>
      </c>
      <c r="C9" s="41">
        <v>342</v>
      </c>
      <c r="D9" s="40" t="s">
        <v>262</v>
      </c>
      <c r="E9" s="40">
        <v>1</v>
      </c>
      <c r="F9" s="40">
        <f>I9+J9</f>
        <v>7783503.99</v>
      </c>
      <c r="G9" s="40">
        <f t="shared" si="0"/>
        <v>7783503.99</v>
      </c>
      <c r="H9" s="40"/>
      <c r="I9" s="40">
        <f>1390000+1390000-1049800</f>
        <v>1730200</v>
      </c>
      <c r="J9" s="40">
        <f>350388.24+5702915.75</f>
        <v>6053303.99</v>
      </c>
      <c r="K9" s="75"/>
      <c r="L9" s="75"/>
    </row>
    <row r="10" spans="1:12" s="5" customFormat="1" ht="25.5">
      <c r="A10" s="78" t="s">
        <v>222</v>
      </c>
      <c r="B10" s="39" t="s">
        <v>571</v>
      </c>
      <c r="C10" s="41">
        <v>344</v>
      </c>
      <c r="D10" s="40" t="s">
        <v>262</v>
      </c>
      <c r="E10" s="40">
        <v>1</v>
      </c>
      <c r="F10" s="40">
        <f>350000-102429.89</f>
        <v>247570.11</v>
      </c>
      <c r="G10" s="40">
        <f t="shared" si="0"/>
        <v>247570.11</v>
      </c>
      <c r="H10" s="40">
        <f>G10</f>
        <v>247570.11</v>
      </c>
      <c r="I10" s="40"/>
      <c r="J10" s="40"/>
      <c r="K10" s="75"/>
      <c r="L10" s="75"/>
    </row>
    <row r="11" spans="1:12" s="5" customFormat="1" ht="12.75">
      <c r="A11" s="78" t="s">
        <v>257</v>
      </c>
      <c r="B11" s="39" t="s">
        <v>572</v>
      </c>
      <c r="C11" s="41">
        <v>345</v>
      </c>
      <c r="D11" s="40" t="s">
        <v>262</v>
      </c>
      <c r="E11" s="40">
        <v>2</v>
      </c>
      <c r="F11" s="40">
        <f>G11/E11</f>
        <v>199514.91</v>
      </c>
      <c r="G11" s="40">
        <f>H11+J11</f>
        <v>399029.82</v>
      </c>
      <c r="H11" s="40">
        <f>200000-970.18</f>
        <v>199029.82</v>
      </c>
      <c r="I11" s="40"/>
      <c r="J11" s="40">
        <v>200000</v>
      </c>
      <c r="K11" s="75"/>
      <c r="L11" s="75"/>
    </row>
    <row r="12" spans="1:12" s="5" customFormat="1" ht="12.75">
      <c r="A12" s="78" t="s">
        <v>258</v>
      </c>
      <c r="B12" s="39" t="s">
        <v>573</v>
      </c>
      <c r="C12" s="41">
        <v>346</v>
      </c>
      <c r="D12" s="40" t="s">
        <v>262</v>
      </c>
      <c r="E12" s="40">
        <v>20</v>
      </c>
      <c r="F12" s="40">
        <f>G12/E12</f>
        <v>214252.6</v>
      </c>
      <c r="G12" s="40">
        <f>2147000+2138052</f>
        <v>4285052</v>
      </c>
      <c r="H12" s="40">
        <f>G12</f>
        <v>4285052</v>
      </c>
      <c r="I12" s="40"/>
      <c r="J12" s="40"/>
      <c r="K12" s="75"/>
      <c r="L12" s="75"/>
    </row>
    <row r="13" spans="1:12" s="5" customFormat="1" ht="12.75">
      <c r="A13" s="78" t="s">
        <v>256</v>
      </c>
      <c r="B13" s="39" t="s">
        <v>573</v>
      </c>
      <c r="C13" s="41">
        <v>346</v>
      </c>
      <c r="D13" s="40" t="s">
        <v>262</v>
      </c>
      <c r="E13" s="40">
        <v>1</v>
      </c>
      <c r="F13" s="40">
        <f>278259.66+53524.38+H13</f>
        <v>425226.01999999996</v>
      </c>
      <c r="G13" s="40">
        <f t="shared" si="0"/>
        <v>425226.01999999996</v>
      </c>
      <c r="H13" s="40">
        <f>(846.98+109925)-17330</f>
        <v>93441.98</v>
      </c>
      <c r="I13" s="40">
        <v>53524.38</v>
      </c>
      <c r="J13" s="40">
        <f>128259.66+150000</f>
        <v>278259.66000000003</v>
      </c>
      <c r="K13" s="75"/>
      <c r="L13" s="75"/>
    </row>
    <row r="14" spans="1:11" s="22" customFormat="1" ht="12.75">
      <c r="A14" s="474" t="s">
        <v>18</v>
      </c>
      <c r="B14" s="475"/>
      <c r="C14" s="475"/>
      <c r="D14" s="475"/>
      <c r="E14" s="475"/>
      <c r="F14" s="475"/>
      <c r="G14" s="93">
        <f>G7</f>
        <v>13170381.94</v>
      </c>
      <c r="H14" s="93">
        <f>H7</f>
        <v>4855093.91</v>
      </c>
      <c r="I14" s="93">
        <f>I7</f>
        <v>1783724.38</v>
      </c>
      <c r="J14" s="93">
        <f>J7</f>
        <v>6531563.65</v>
      </c>
      <c r="K14" s="89"/>
    </row>
    <row r="17" ht="15">
      <c r="G17" s="104"/>
    </row>
  </sheetData>
  <sheetProtection/>
  <mergeCells count="11">
    <mergeCell ref="C3:C4"/>
    <mergeCell ref="D3:D4"/>
    <mergeCell ref="E3:E4"/>
    <mergeCell ref="F3:F4"/>
    <mergeCell ref="A14:F14"/>
    <mergeCell ref="J3:K3"/>
    <mergeCell ref="G3:G4"/>
    <mergeCell ref="H3:H4"/>
    <mergeCell ref="I3:I4"/>
    <mergeCell ref="A3:A4"/>
    <mergeCell ref="B3:B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K39"/>
  <sheetViews>
    <sheetView zoomScalePageLayoutView="0" workbookViewId="0" topLeftCell="A1">
      <selection activeCell="CX29" sqref="CX29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238" t="s">
        <v>475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</row>
    <row r="3" spans="1:106" ht="11.25" customHeight="1">
      <c r="A3" s="239" t="s">
        <v>3</v>
      </c>
      <c r="B3" s="239"/>
      <c r="C3" s="239"/>
      <c r="D3" s="239"/>
      <c r="E3" s="239"/>
      <c r="F3" s="239"/>
      <c r="G3" s="239"/>
      <c r="H3" s="240"/>
      <c r="I3" s="185" t="s">
        <v>35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245"/>
      <c r="CN3" s="174" t="s">
        <v>476</v>
      </c>
      <c r="CO3" s="239"/>
      <c r="CP3" s="239"/>
      <c r="CQ3" s="239"/>
      <c r="CR3" s="239"/>
      <c r="CS3" s="239"/>
      <c r="CT3" s="239"/>
      <c r="CU3" s="240"/>
      <c r="CV3" s="174" t="s">
        <v>477</v>
      </c>
      <c r="CW3" s="174" t="s">
        <v>478</v>
      </c>
      <c r="CX3" s="174" t="s">
        <v>479</v>
      </c>
      <c r="CY3" s="177" t="s">
        <v>314</v>
      </c>
      <c r="CZ3" s="178"/>
      <c r="DA3" s="178"/>
      <c r="DB3" s="179"/>
    </row>
    <row r="4" spans="1:106" ht="11.25" customHeight="1">
      <c r="A4" s="241"/>
      <c r="B4" s="241"/>
      <c r="C4" s="241"/>
      <c r="D4" s="241"/>
      <c r="E4" s="241"/>
      <c r="F4" s="241"/>
      <c r="G4" s="241"/>
      <c r="H4" s="242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246"/>
      <c r="CN4" s="175"/>
      <c r="CO4" s="241"/>
      <c r="CP4" s="241"/>
      <c r="CQ4" s="241"/>
      <c r="CR4" s="241"/>
      <c r="CS4" s="241"/>
      <c r="CT4" s="241"/>
      <c r="CU4" s="242"/>
      <c r="CV4" s="175"/>
      <c r="CW4" s="175"/>
      <c r="CX4" s="175"/>
      <c r="CY4" s="140" t="s">
        <v>315</v>
      </c>
      <c r="CZ4" s="140" t="s">
        <v>316</v>
      </c>
      <c r="DA4" s="140" t="s">
        <v>317</v>
      </c>
      <c r="DB4" s="180" t="s">
        <v>318</v>
      </c>
    </row>
    <row r="5" spans="1:106" ht="39" customHeight="1">
      <c r="A5" s="243"/>
      <c r="B5" s="243"/>
      <c r="C5" s="243"/>
      <c r="D5" s="243"/>
      <c r="E5" s="243"/>
      <c r="F5" s="243"/>
      <c r="G5" s="243"/>
      <c r="H5" s="244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247"/>
      <c r="CN5" s="176"/>
      <c r="CO5" s="243"/>
      <c r="CP5" s="243"/>
      <c r="CQ5" s="243"/>
      <c r="CR5" s="243"/>
      <c r="CS5" s="243"/>
      <c r="CT5" s="243"/>
      <c r="CU5" s="244"/>
      <c r="CV5" s="176"/>
      <c r="CW5" s="176"/>
      <c r="CX5" s="176"/>
      <c r="CY5" s="118" t="s">
        <v>480</v>
      </c>
      <c r="CZ5" s="141" t="s">
        <v>481</v>
      </c>
      <c r="DA5" s="141" t="s">
        <v>482</v>
      </c>
      <c r="DB5" s="181"/>
    </row>
    <row r="6" spans="1:106" ht="13.5" customHeight="1" thickBot="1">
      <c r="A6" s="233" t="s">
        <v>7</v>
      </c>
      <c r="B6" s="233"/>
      <c r="C6" s="233"/>
      <c r="D6" s="233"/>
      <c r="E6" s="233"/>
      <c r="F6" s="233"/>
      <c r="G6" s="233"/>
      <c r="H6" s="234"/>
      <c r="I6" s="233" t="s">
        <v>8</v>
      </c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4"/>
      <c r="CN6" s="235" t="s">
        <v>9</v>
      </c>
      <c r="CO6" s="236"/>
      <c r="CP6" s="236"/>
      <c r="CQ6" s="236"/>
      <c r="CR6" s="236"/>
      <c r="CS6" s="236"/>
      <c r="CT6" s="236"/>
      <c r="CU6" s="237"/>
      <c r="CV6" s="142" t="s">
        <v>10</v>
      </c>
      <c r="CW6" s="142" t="s">
        <v>483</v>
      </c>
      <c r="CX6" s="142" t="s">
        <v>123</v>
      </c>
      <c r="CY6" s="142" t="s">
        <v>11</v>
      </c>
      <c r="CZ6" s="142" t="s">
        <v>14</v>
      </c>
      <c r="DA6" s="142" t="s">
        <v>69</v>
      </c>
      <c r="DB6" s="143" t="s">
        <v>70</v>
      </c>
    </row>
    <row r="7" spans="1:106" ht="15.75" customHeight="1">
      <c r="A7" s="226">
        <v>1</v>
      </c>
      <c r="B7" s="226"/>
      <c r="C7" s="226"/>
      <c r="D7" s="226"/>
      <c r="E7" s="226"/>
      <c r="F7" s="226"/>
      <c r="G7" s="226"/>
      <c r="H7" s="227"/>
      <c r="I7" s="228" t="s">
        <v>484</v>
      </c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30" t="s">
        <v>485</v>
      </c>
      <c r="CO7" s="231"/>
      <c r="CP7" s="231"/>
      <c r="CQ7" s="231"/>
      <c r="CR7" s="231"/>
      <c r="CS7" s="231"/>
      <c r="CT7" s="231"/>
      <c r="CU7" s="232"/>
      <c r="CV7" s="124" t="s">
        <v>486</v>
      </c>
      <c r="CW7" s="124" t="s">
        <v>325</v>
      </c>
      <c r="CX7" s="124" t="s">
        <v>486</v>
      </c>
      <c r="CY7" s="125">
        <v>53424791.69</v>
      </c>
      <c r="CZ7" s="125">
        <v>46299837.66</v>
      </c>
      <c r="DA7" s="125">
        <v>46299837.66</v>
      </c>
      <c r="DB7" s="126"/>
    </row>
    <row r="8" spans="1:106" ht="24" customHeight="1">
      <c r="A8" s="221" t="s">
        <v>23</v>
      </c>
      <c r="B8" s="221"/>
      <c r="C8" s="221"/>
      <c r="D8" s="221"/>
      <c r="E8" s="221"/>
      <c r="F8" s="221"/>
      <c r="G8" s="221"/>
      <c r="H8" s="222"/>
      <c r="I8" s="223" t="s">
        <v>487</v>
      </c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5" t="s">
        <v>488</v>
      </c>
      <c r="CO8" s="221"/>
      <c r="CP8" s="221"/>
      <c r="CQ8" s="221"/>
      <c r="CR8" s="221"/>
      <c r="CS8" s="221"/>
      <c r="CT8" s="221"/>
      <c r="CU8" s="222"/>
      <c r="CV8" s="128" t="s">
        <v>486</v>
      </c>
      <c r="CW8" s="128" t="s">
        <v>325</v>
      </c>
      <c r="CX8" s="128" t="s">
        <v>486</v>
      </c>
      <c r="CY8" s="129">
        <v>53424791.69</v>
      </c>
      <c r="CZ8" s="129">
        <v>46299837.66</v>
      </c>
      <c r="DA8" s="129">
        <v>46299837.66</v>
      </c>
      <c r="DB8" s="130"/>
    </row>
    <row r="9" spans="1:106" ht="24" customHeight="1">
      <c r="A9" s="221" t="s">
        <v>45</v>
      </c>
      <c r="B9" s="221"/>
      <c r="C9" s="221"/>
      <c r="D9" s="221"/>
      <c r="E9" s="221"/>
      <c r="F9" s="221"/>
      <c r="G9" s="221"/>
      <c r="H9" s="222"/>
      <c r="I9" s="223" t="s">
        <v>489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5" t="s">
        <v>490</v>
      </c>
      <c r="CO9" s="221"/>
      <c r="CP9" s="221"/>
      <c r="CQ9" s="221"/>
      <c r="CR9" s="221"/>
      <c r="CS9" s="221"/>
      <c r="CT9" s="221"/>
      <c r="CU9" s="222"/>
      <c r="CV9" s="128" t="s">
        <v>486</v>
      </c>
      <c r="CW9" s="128" t="s">
        <v>325</v>
      </c>
      <c r="CX9" s="128" t="s">
        <v>486</v>
      </c>
      <c r="CY9" s="129">
        <v>30972812</v>
      </c>
      <c r="CZ9" s="129">
        <v>27134600</v>
      </c>
      <c r="DA9" s="129">
        <v>27134600</v>
      </c>
      <c r="DB9" s="130"/>
    </row>
    <row r="10" spans="1:106" ht="24" customHeight="1">
      <c r="A10" s="221" t="s">
        <v>491</v>
      </c>
      <c r="B10" s="221"/>
      <c r="C10" s="221"/>
      <c r="D10" s="221"/>
      <c r="E10" s="221"/>
      <c r="F10" s="221"/>
      <c r="G10" s="221"/>
      <c r="H10" s="222"/>
      <c r="I10" s="223" t="s">
        <v>492</v>
      </c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5" t="s">
        <v>493</v>
      </c>
      <c r="CO10" s="221"/>
      <c r="CP10" s="221"/>
      <c r="CQ10" s="221"/>
      <c r="CR10" s="221"/>
      <c r="CS10" s="221"/>
      <c r="CT10" s="221"/>
      <c r="CU10" s="222"/>
      <c r="CV10" s="128" t="s">
        <v>494</v>
      </c>
      <c r="CW10" s="128" t="s">
        <v>325</v>
      </c>
      <c r="CX10" s="128" t="s">
        <v>486</v>
      </c>
      <c r="CY10" s="129">
        <v>30972812</v>
      </c>
      <c r="CZ10" s="129">
        <v>27134600</v>
      </c>
      <c r="DA10" s="129">
        <v>27134600</v>
      </c>
      <c r="DB10" s="130"/>
    </row>
    <row r="11" spans="1:106" ht="24" customHeight="1">
      <c r="A11" s="221" t="s">
        <v>221</v>
      </c>
      <c r="B11" s="221"/>
      <c r="C11" s="221"/>
      <c r="D11" s="221"/>
      <c r="E11" s="221"/>
      <c r="F11" s="221"/>
      <c r="G11" s="221"/>
      <c r="H11" s="222"/>
      <c r="I11" s="223" t="s">
        <v>495</v>
      </c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5" t="s">
        <v>496</v>
      </c>
      <c r="CO11" s="221"/>
      <c r="CP11" s="221"/>
      <c r="CQ11" s="221"/>
      <c r="CR11" s="221"/>
      <c r="CS11" s="221"/>
      <c r="CT11" s="221"/>
      <c r="CU11" s="222"/>
      <c r="CV11" s="128" t="s">
        <v>486</v>
      </c>
      <c r="CW11" s="128" t="s">
        <v>325</v>
      </c>
      <c r="CX11" s="128" t="s">
        <v>486</v>
      </c>
      <c r="CY11" s="129">
        <v>6212700</v>
      </c>
      <c r="CZ11" s="129">
        <v>4780000</v>
      </c>
      <c r="DA11" s="129">
        <v>4780000</v>
      </c>
      <c r="DB11" s="130"/>
    </row>
    <row r="12" spans="1:106" ht="24" customHeight="1">
      <c r="A12" s="221" t="s">
        <v>497</v>
      </c>
      <c r="B12" s="221"/>
      <c r="C12" s="221"/>
      <c r="D12" s="221"/>
      <c r="E12" s="221"/>
      <c r="F12" s="221"/>
      <c r="G12" s="221"/>
      <c r="H12" s="222"/>
      <c r="I12" s="223" t="s">
        <v>492</v>
      </c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5" t="s">
        <v>498</v>
      </c>
      <c r="CO12" s="221"/>
      <c r="CP12" s="221"/>
      <c r="CQ12" s="221"/>
      <c r="CR12" s="221"/>
      <c r="CS12" s="221"/>
      <c r="CT12" s="221"/>
      <c r="CU12" s="222"/>
      <c r="CV12" s="128" t="s">
        <v>486</v>
      </c>
      <c r="CW12" s="128" t="s">
        <v>325</v>
      </c>
      <c r="CX12" s="128" t="s">
        <v>486</v>
      </c>
      <c r="CY12" s="129">
        <v>6212700</v>
      </c>
      <c r="CZ12" s="129">
        <v>4780000</v>
      </c>
      <c r="DA12" s="129">
        <v>4780000</v>
      </c>
      <c r="DB12" s="130"/>
    </row>
    <row r="13" spans="1:106" ht="24" customHeight="1">
      <c r="A13" s="221" t="s">
        <v>499</v>
      </c>
      <c r="B13" s="221"/>
      <c r="C13" s="221"/>
      <c r="D13" s="221"/>
      <c r="E13" s="221"/>
      <c r="F13" s="221"/>
      <c r="G13" s="221"/>
      <c r="H13" s="222"/>
      <c r="I13" s="223" t="s">
        <v>500</v>
      </c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5" t="s">
        <v>501</v>
      </c>
      <c r="CO13" s="221"/>
      <c r="CP13" s="221"/>
      <c r="CQ13" s="221"/>
      <c r="CR13" s="221"/>
      <c r="CS13" s="221"/>
      <c r="CT13" s="221"/>
      <c r="CU13" s="222"/>
      <c r="CV13" s="128" t="s">
        <v>494</v>
      </c>
      <c r="CW13" s="128" t="s">
        <v>335</v>
      </c>
      <c r="CX13" s="128" t="s">
        <v>486</v>
      </c>
      <c r="CY13" s="129">
        <v>6212700</v>
      </c>
      <c r="CZ13" s="129">
        <v>4780000</v>
      </c>
      <c r="DA13" s="129">
        <v>4780000</v>
      </c>
      <c r="DB13" s="130"/>
    </row>
    <row r="14" spans="1:106" ht="24" customHeight="1">
      <c r="A14" s="221" t="s">
        <v>222</v>
      </c>
      <c r="B14" s="221"/>
      <c r="C14" s="221"/>
      <c r="D14" s="221"/>
      <c r="E14" s="221"/>
      <c r="F14" s="221"/>
      <c r="G14" s="221"/>
      <c r="H14" s="222"/>
      <c r="I14" s="223" t="s">
        <v>502</v>
      </c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5" t="s">
        <v>503</v>
      </c>
      <c r="CO14" s="221"/>
      <c r="CP14" s="221"/>
      <c r="CQ14" s="221"/>
      <c r="CR14" s="221"/>
      <c r="CS14" s="221"/>
      <c r="CT14" s="221"/>
      <c r="CU14" s="222"/>
      <c r="CV14" s="128" t="s">
        <v>486</v>
      </c>
      <c r="CW14" s="128" t="s">
        <v>325</v>
      </c>
      <c r="CX14" s="128" t="s">
        <v>486</v>
      </c>
      <c r="CY14" s="129">
        <v>16239279.69</v>
      </c>
      <c r="CZ14" s="129">
        <v>14385237.66</v>
      </c>
      <c r="DA14" s="129">
        <v>14385237.66</v>
      </c>
      <c r="DB14" s="130"/>
    </row>
    <row r="15" spans="1:106" ht="24" customHeight="1">
      <c r="A15" s="221" t="s">
        <v>504</v>
      </c>
      <c r="B15" s="221"/>
      <c r="C15" s="221"/>
      <c r="D15" s="221"/>
      <c r="E15" s="221"/>
      <c r="F15" s="221"/>
      <c r="G15" s="221"/>
      <c r="H15" s="222"/>
      <c r="I15" s="223" t="s">
        <v>492</v>
      </c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5" t="s">
        <v>505</v>
      </c>
      <c r="CO15" s="221"/>
      <c r="CP15" s="221"/>
      <c r="CQ15" s="221"/>
      <c r="CR15" s="221"/>
      <c r="CS15" s="221"/>
      <c r="CT15" s="221"/>
      <c r="CU15" s="222"/>
      <c r="CV15" s="128" t="s">
        <v>486</v>
      </c>
      <c r="CW15" s="128" t="s">
        <v>325</v>
      </c>
      <c r="CX15" s="128" t="s">
        <v>486</v>
      </c>
      <c r="CY15" s="129">
        <v>16239279.69</v>
      </c>
      <c r="CZ15" s="129">
        <v>14385237.66</v>
      </c>
      <c r="DA15" s="129">
        <v>14385237.66</v>
      </c>
      <c r="DB15" s="130"/>
    </row>
    <row r="16" spans="1:106" ht="12.75" customHeight="1" thickBot="1">
      <c r="A16" s="221" t="s">
        <v>506</v>
      </c>
      <c r="B16" s="221"/>
      <c r="C16" s="221"/>
      <c r="D16" s="221"/>
      <c r="E16" s="221"/>
      <c r="F16" s="221"/>
      <c r="G16" s="221"/>
      <c r="H16" s="222"/>
      <c r="I16" s="223" t="s">
        <v>500</v>
      </c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5" t="s">
        <v>507</v>
      </c>
      <c r="CO16" s="221"/>
      <c r="CP16" s="221"/>
      <c r="CQ16" s="221"/>
      <c r="CR16" s="221"/>
      <c r="CS16" s="221"/>
      <c r="CT16" s="221"/>
      <c r="CU16" s="222"/>
      <c r="CV16" s="128" t="s">
        <v>494</v>
      </c>
      <c r="CW16" s="128" t="s">
        <v>335</v>
      </c>
      <c r="CX16" s="128" t="s">
        <v>486</v>
      </c>
      <c r="CY16" s="129">
        <v>16239279.69</v>
      </c>
      <c r="CZ16" s="129">
        <v>14385237.66</v>
      </c>
      <c r="DA16" s="129">
        <v>14385237.66</v>
      </c>
      <c r="DB16" s="130"/>
    </row>
    <row r="17" spans="1:106" ht="24" customHeight="1">
      <c r="A17" s="226">
        <v>2</v>
      </c>
      <c r="B17" s="226"/>
      <c r="C17" s="226"/>
      <c r="D17" s="226"/>
      <c r="E17" s="226"/>
      <c r="F17" s="226"/>
      <c r="G17" s="226"/>
      <c r="H17" s="227"/>
      <c r="I17" s="228" t="s">
        <v>508</v>
      </c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30" t="s">
        <v>509</v>
      </c>
      <c r="CO17" s="231"/>
      <c r="CP17" s="231"/>
      <c r="CQ17" s="231"/>
      <c r="CR17" s="231"/>
      <c r="CS17" s="231"/>
      <c r="CT17" s="231"/>
      <c r="CU17" s="232"/>
      <c r="CV17" s="124" t="s">
        <v>486</v>
      </c>
      <c r="CW17" s="124" t="s">
        <v>325</v>
      </c>
      <c r="CX17" s="124" t="s">
        <v>486</v>
      </c>
      <c r="CY17" s="125">
        <v>53424791.69</v>
      </c>
      <c r="CZ17" s="125">
        <v>46299837.66</v>
      </c>
      <c r="DA17" s="125">
        <v>46299837.66</v>
      </c>
      <c r="DB17" s="126"/>
    </row>
    <row r="18" spans="1:106" ht="24" customHeight="1" thickBot="1">
      <c r="A18" s="221" t="s">
        <v>26</v>
      </c>
      <c r="B18" s="221"/>
      <c r="C18" s="221"/>
      <c r="D18" s="221"/>
      <c r="E18" s="221"/>
      <c r="F18" s="221"/>
      <c r="G18" s="221"/>
      <c r="H18" s="222"/>
      <c r="I18" s="223" t="s">
        <v>510</v>
      </c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5" t="s">
        <v>511</v>
      </c>
      <c r="CO18" s="221"/>
      <c r="CP18" s="221"/>
      <c r="CQ18" s="221"/>
      <c r="CR18" s="221"/>
      <c r="CS18" s="221"/>
      <c r="CT18" s="221"/>
      <c r="CU18" s="222"/>
      <c r="CV18" s="128" t="s">
        <v>494</v>
      </c>
      <c r="CW18" s="128" t="s">
        <v>325</v>
      </c>
      <c r="CX18" s="128" t="s">
        <v>486</v>
      </c>
      <c r="CY18" s="129">
        <v>53424791.69</v>
      </c>
      <c r="CZ18" s="129">
        <v>46299837.66</v>
      </c>
      <c r="DA18" s="129">
        <v>46299837.66</v>
      </c>
      <c r="DB18" s="130"/>
    </row>
    <row r="19" spans="1:106" ht="15" customHeight="1">
      <c r="A19" s="226">
        <v>3</v>
      </c>
      <c r="B19" s="226"/>
      <c r="C19" s="226"/>
      <c r="D19" s="226"/>
      <c r="E19" s="226"/>
      <c r="F19" s="226"/>
      <c r="G19" s="226"/>
      <c r="H19" s="227"/>
      <c r="I19" s="228" t="s">
        <v>512</v>
      </c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30" t="s">
        <v>513</v>
      </c>
      <c r="CO19" s="231"/>
      <c r="CP19" s="231"/>
      <c r="CQ19" s="231"/>
      <c r="CR19" s="231"/>
      <c r="CS19" s="231"/>
      <c r="CT19" s="231"/>
      <c r="CU19" s="232"/>
      <c r="CV19" s="124" t="s">
        <v>486</v>
      </c>
      <c r="CW19" s="124" t="s">
        <v>325</v>
      </c>
      <c r="CX19" s="124" t="s">
        <v>486</v>
      </c>
      <c r="CY19" s="125"/>
      <c r="CZ19" s="125"/>
      <c r="DA19" s="125"/>
      <c r="DB19" s="126"/>
    </row>
    <row r="20" spans="1:101" ht="27.75" customHeight="1">
      <c r="A20" s="144"/>
      <c r="B20" s="144"/>
      <c r="C20" s="144"/>
      <c r="D20" s="144"/>
      <c r="E20" s="144"/>
      <c r="F20" s="144"/>
      <c r="G20" s="144"/>
      <c r="H20" s="144"/>
      <c r="I20" s="145" t="s">
        <v>514</v>
      </c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220" t="s">
        <v>272</v>
      </c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6"/>
    </row>
    <row r="21" spans="1:102" ht="19.5" customHeight="1">
      <c r="A21" s="144"/>
      <c r="B21" s="144"/>
      <c r="C21" s="144"/>
      <c r="D21" s="144"/>
      <c r="E21" s="144"/>
      <c r="F21" s="144"/>
      <c r="G21" s="144"/>
      <c r="H21" s="144"/>
      <c r="I21" s="147" t="s">
        <v>515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4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144"/>
      <c r="BJ21" s="144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144"/>
      <c r="BX21" s="144"/>
      <c r="BY21" s="211" t="s">
        <v>516</v>
      </c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144"/>
      <c r="CT21" s="144"/>
      <c r="CU21" s="144"/>
      <c r="CV21" s="144"/>
      <c r="CW21" s="149"/>
      <c r="CX21" s="150" t="s">
        <v>269</v>
      </c>
    </row>
    <row r="22" spans="43:112" s="148" customFormat="1" ht="19.5" customHeight="1">
      <c r="AQ22" s="206" t="s">
        <v>517</v>
      </c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K22" s="206" t="s">
        <v>518</v>
      </c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Y22" s="206" t="s">
        <v>519</v>
      </c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W22" s="149"/>
      <c r="CX22" s="149" t="s">
        <v>271</v>
      </c>
      <c r="CY22"/>
      <c r="CZ22"/>
      <c r="DA22"/>
      <c r="DB22"/>
      <c r="DC22"/>
      <c r="DD22"/>
      <c r="DE22"/>
      <c r="DF22"/>
      <c r="DG22"/>
      <c r="DH22"/>
    </row>
    <row r="23" spans="1:102" ht="19.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44"/>
      <c r="BJ23" s="144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44"/>
      <c r="BX23" s="144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44"/>
      <c r="CT23" s="144"/>
      <c r="CU23" s="144"/>
      <c r="CV23" s="144"/>
      <c r="CW23" s="149"/>
      <c r="CX23" s="149" t="s">
        <v>273</v>
      </c>
    </row>
    <row r="24" spans="1:102" ht="21" customHeight="1">
      <c r="A24" s="144"/>
      <c r="B24" s="144"/>
      <c r="C24" s="144"/>
      <c r="D24" s="144"/>
      <c r="E24" s="144"/>
      <c r="F24" s="144"/>
      <c r="G24" s="144"/>
      <c r="H24" s="144"/>
      <c r="I24" s="145" t="s">
        <v>520</v>
      </c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218" t="s">
        <v>521</v>
      </c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152"/>
      <c r="BF24" s="152"/>
      <c r="BG24" s="219" t="s">
        <v>522</v>
      </c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144"/>
      <c r="BZ24" s="144"/>
      <c r="CA24" s="201" t="s">
        <v>523</v>
      </c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144"/>
      <c r="CT24" s="144"/>
      <c r="CU24" s="144"/>
      <c r="CV24" s="144"/>
      <c r="CW24" s="149"/>
      <c r="CX24" s="149" t="s">
        <v>275</v>
      </c>
    </row>
    <row r="25" spans="39:103" s="148" customFormat="1" ht="15.75" customHeight="1">
      <c r="AM25" s="206" t="s">
        <v>517</v>
      </c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G25" s="206" t="s">
        <v>524</v>
      </c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CA25" s="206" t="s">
        <v>525</v>
      </c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X25" s="149" t="s">
        <v>277</v>
      </c>
      <c r="CY25"/>
    </row>
    <row r="26" spans="1:106" ht="3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44"/>
      <c r="BF26" s="144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44"/>
      <c r="BZ26" s="144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44"/>
      <c r="CT26" s="144"/>
      <c r="CU26" s="144"/>
      <c r="CV26" s="144"/>
      <c r="CW26" s="144"/>
      <c r="CX26" s="153"/>
      <c r="CZ26" s="144"/>
      <c r="DA26" s="144"/>
      <c r="DB26" s="144"/>
    </row>
    <row r="27" spans="1:106" ht="12.75" customHeight="1">
      <c r="A27" s="144"/>
      <c r="B27" s="144"/>
      <c r="C27" s="144"/>
      <c r="D27" s="144"/>
      <c r="E27" s="144"/>
      <c r="F27" s="144"/>
      <c r="G27" s="144"/>
      <c r="H27" s="144"/>
      <c r="I27" s="200" t="s">
        <v>526</v>
      </c>
      <c r="J27" s="200"/>
      <c r="K27" s="201" t="s">
        <v>579</v>
      </c>
      <c r="L27" s="201"/>
      <c r="M27" s="201"/>
      <c r="N27" s="202" t="s">
        <v>526</v>
      </c>
      <c r="O27" s="202"/>
      <c r="P27" s="144"/>
      <c r="Q27" s="201" t="s">
        <v>548</v>
      </c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3">
        <v>2023</v>
      </c>
      <c r="AG27" s="203"/>
      <c r="AH27" s="203"/>
      <c r="AI27" s="203"/>
      <c r="AJ27" s="203"/>
      <c r="AK27" s="203"/>
      <c r="AL27" s="145" t="s">
        <v>527</v>
      </c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6" t="s">
        <v>269</v>
      </c>
      <c r="CZ27" s="144"/>
      <c r="DA27" s="144"/>
      <c r="DB27" s="144"/>
    </row>
    <row r="28" spans="1:106" ht="24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6" t="s">
        <v>269</v>
      </c>
      <c r="CZ28" s="144"/>
      <c r="DA28" s="144"/>
      <c r="DB28" s="144"/>
    </row>
    <row r="29" spans="1:106" ht="17.2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5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9" t="s">
        <v>545</v>
      </c>
      <c r="CZ29" s="144"/>
      <c r="DA29" s="144"/>
      <c r="DB29" s="144"/>
    </row>
    <row r="30" spans="1:102" ht="25.5" customHeight="1">
      <c r="A30" s="156" t="s">
        <v>529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57"/>
      <c r="CN30" s="144"/>
      <c r="CO30" s="144"/>
      <c r="CP30" s="144"/>
      <c r="CQ30" s="144"/>
      <c r="CR30" s="144"/>
      <c r="CS30" s="144"/>
      <c r="CT30" s="144"/>
      <c r="CU30" s="144"/>
      <c r="CV30" s="144"/>
      <c r="CW30" s="146"/>
      <c r="CX30" s="149" t="s">
        <v>528</v>
      </c>
    </row>
    <row r="31" spans="1:167" ht="43.5" customHeight="1">
      <c r="A31" s="215" t="s">
        <v>530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7"/>
      <c r="CN31" s="144"/>
      <c r="CO31" s="144"/>
      <c r="CP31" s="144"/>
      <c r="CQ31" s="144"/>
      <c r="CR31" s="144"/>
      <c r="CS31" s="144"/>
      <c r="CT31" s="144"/>
      <c r="CU31" s="144"/>
      <c r="CV31" s="144"/>
      <c r="CW31" s="149"/>
      <c r="CX31" s="149" t="s">
        <v>546</v>
      </c>
      <c r="DI31" s="158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14"/>
      <c r="FI31" s="214"/>
      <c r="FJ31" s="214"/>
      <c r="FK31" s="214"/>
    </row>
    <row r="32" spans="1:167" s="148" customFormat="1" ht="16.5" customHeight="1">
      <c r="A32" s="205" t="s">
        <v>531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7"/>
      <c r="CW32" s="149"/>
      <c r="CX32" s="149" t="s">
        <v>547</v>
      </c>
      <c r="CY32"/>
      <c r="CZ32"/>
      <c r="DA32"/>
      <c r="DB32"/>
      <c r="DC32"/>
      <c r="DD32"/>
      <c r="DE32"/>
      <c r="DF32"/>
      <c r="DG32"/>
      <c r="DH32"/>
      <c r="DI32" s="158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159"/>
      <c r="FI32" s="159"/>
      <c r="FJ32" s="159"/>
      <c r="FK32" s="204"/>
    </row>
    <row r="33" spans="1:167" ht="15" customHeight="1">
      <c r="A33" s="16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61"/>
      <c r="CN33" s="144"/>
      <c r="CO33" s="144"/>
      <c r="CP33" s="144"/>
      <c r="CQ33" s="144"/>
      <c r="CR33" s="144"/>
      <c r="CS33" s="144"/>
      <c r="CT33" s="144"/>
      <c r="CU33" s="144"/>
      <c r="CV33" s="144"/>
      <c r="CW33" s="149"/>
      <c r="DI33" s="158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162"/>
      <c r="FI33" s="163"/>
      <c r="FJ33" s="163"/>
      <c r="FK33" s="204"/>
    </row>
    <row r="34" spans="1:167" ht="14.25" customHeight="1">
      <c r="A34" s="210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144"/>
      <c r="AA34" s="144"/>
      <c r="AB34" s="144"/>
      <c r="AC34" s="144"/>
      <c r="AD34" s="144"/>
      <c r="AE34" s="144"/>
      <c r="AF34" s="144"/>
      <c r="AG34" s="144"/>
      <c r="AH34" s="211" t="s">
        <v>532</v>
      </c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2"/>
      <c r="CN34" s="144"/>
      <c r="CO34" s="144"/>
      <c r="CP34" s="144"/>
      <c r="CQ34" s="144"/>
      <c r="CR34" s="144"/>
      <c r="CS34" s="144"/>
      <c r="CT34" s="144"/>
      <c r="CU34" s="144"/>
      <c r="CV34" s="144"/>
      <c r="CW34" s="149"/>
      <c r="DI34" s="164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3"/>
      <c r="EE34" s="213"/>
      <c r="EF34" s="213"/>
      <c r="EG34" s="213"/>
      <c r="EH34" s="213"/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13"/>
      <c r="ET34" s="213"/>
      <c r="EU34" s="213"/>
      <c r="EV34" s="213"/>
      <c r="EW34" s="213"/>
      <c r="EX34" s="213"/>
      <c r="EY34" s="213"/>
      <c r="EZ34" s="213"/>
      <c r="FA34" s="213"/>
      <c r="FB34" s="213"/>
      <c r="FC34" s="213"/>
      <c r="FD34" s="213"/>
      <c r="FE34" s="165"/>
      <c r="FF34" s="165"/>
      <c r="FG34" s="165"/>
      <c r="FH34" s="165"/>
      <c r="FI34" s="165"/>
      <c r="FJ34" s="165"/>
      <c r="FK34" s="165"/>
    </row>
    <row r="35" spans="1:167" s="148" customFormat="1" ht="12" customHeight="1">
      <c r="A35" s="205" t="s">
        <v>518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AH35" s="206" t="s">
        <v>519</v>
      </c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7"/>
      <c r="CW35" s="166"/>
      <c r="CX35" s="166"/>
      <c r="CY35" s="166"/>
      <c r="CZ35" s="166"/>
      <c r="DA35" s="166"/>
      <c r="DB35" s="167"/>
      <c r="DC35" s="168"/>
      <c r="DD35" s="169"/>
      <c r="DE35" s="169"/>
      <c r="DF35" s="169"/>
      <c r="DG35" s="169"/>
      <c r="DH35" s="169"/>
      <c r="DI35" s="169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  <c r="EI35" s="208"/>
      <c r="EJ35" s="208"/>
      <c r="EK35" s="208"/>
      <c r="EL35" s="208"/>
      <c r="EM35" s="208"/>
      <c r="EN35" s="208"/>
      <c r="EO35" s="208"/>
      <c r="EP35" s="208"/>
      <c r="EQ35" s="208"/>
      <c r="ER35" s="208"/>
      <c r="ES35" s="208"/>
      <c r="ET35" s="208"/>
      <c r="EU35" s="208"/>
      <c r="EV35" s="208"/>
      <c r="EW35" s="209"/>
      <c r="EX35" s="209"/>
      <c r="EY35" s="209"/>
      <c r="EZ35" s="209"/>
      <c r="FA35" s="209"/>
      <c r="FB35" s="209"/>
      <c r="FC35" s="209"/>
      <c r="FD35" s="209"/>
      <c r="FE35" s="159"/>
      <c r="FF35" s="159"/>
      <c r="FG35" s="159"/>
      <c r="FH35" s="170"/>
      <c r="FI35" s="170"/>
      <c r="FJ35" s="170"/>
      <c r="FK35" s="170"/>
    </row>
    <row r="36" spans="1:167" ht="9.75" customHeight="1">
      <c r="A36" s="156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57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99"/>
      <c r="DC36" s="199"/>
      <c r="DD36" s="199"/>
      <c r="DE36" s="199"/>
      <c r="DF36" s="199"/>
      <c r="DG36" s="199"/>
      <c r="DH36" s="199"/>
      <c r="DI36" s="199"/>
      <c r="DJ36" s="197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9"/>
      <c r="EX36" s="199"/>
      <c r="EY36" s="199"/>
      <c r="EZ36" s="199"/>
      <c r="FA36" s="199"/>
      <c r="FB36" s="199"/>
      <c r="FC36" s="199"/>
      <c r="FD36" s="199"/>
      <c r="FE36" s="159"/>
      <c r="FF36" s="159"/>
      <c r="FG36" s="159"/>
      <c r="FH36" s="170"/>
      <c r="FI36" s="170"/>
      <c r="FJ36" s="170"/>
      <c r="FK36" s="170"/>
    </row>
    <row r="37" spans="1:106" ht="12.75" customHeight="1">
      <c r="A37" s="144"/>
      <c r="B37" s="144"/>
      <c r="C37" s="144"/>
      <c r="D37" s="144"/>
      <c r="E37" s="144"/>
      <c r="F37" s="144"/>
      <c r="G37" s="144"/>
      <c r="H37" s="144"/>
      <c r="I37" s="200" t="s">
        <v>526</v>
      </c>
      <c r="J37" s="200"/>
      <c r="K37" s="201" t="s">
        <v>575</v>
      </c>
      <c r="L37" s="201"/>
      <c r="M37" s="201"/>
      <c r="N37" s="202" t="s">
        <v>526</v>
      </c>
      <c r="O37" s="202"/>
      <c r="P37" s="144"/>
      <c r="Q37" s="201" t="s">
        <v>548</v>
      </c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3">
        <v>2023</v>
      </c>
      <c r="AG37" s="203"/>
      <c r="AH37" s="203"/>
      <c r="AI37" s="203"/>
      <c r="AJ37" s="203"/>
      <c r="AK37" s="203"/>
      <c r="AL37" s="145" t="s">
        <v>527</v>
      </c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</row>
    <row r="38" spans="1:167" ht="3" customHeight="1" thickBot="1">
      <c r="A38" s="171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3"/>
      <c r="DB38" s="199"/>
      <c r="DC38" s="199"/>
      <c r="DD38" s="199"/>
      <c r="DE38" s="199"/>
      <c r="DF38" s="199"/>
      <c r="DG38" s="199"/>
      <c r="DH38" s="199"/>
      <c r="DI38" s="199"/>
      <c r="DJ38" s="197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9"/>
      <c r="EX38" s="199"/>
      <c r="EY38" s="199"/>
      <c r="EZ38" s="199"/>
      <c r="FA38" s="199"/>
      <c r="FB38" s="199"/>
      <c r="FC38" s="199"/>
      <c r="FD38" s="199"/>
      <c r="FE38" s="159"/>
      <c r="FF38" s="159"/>
      <c r="FG38" s="159"/>
      <c r="FH38" s="170"/>
      <c r="FI38" s="170"/>
      <c r="FJ38" s="170"/>
      <c r="FK38" s="170"/>
    </row>
    <row r="39" spans="106:167" ht="9.75" customHeight="1">
      <c r="DB39" s="199"/>
      <c r="DC39" s="199"/>
      <c r="DD39" s="199"/>
      <c r="DE39" s="199"/>
      <c r="DF39" s="199"/>
      <c r="DG39" s="199"/>
      <c r="DH39" s="199"/>
      <c r="DI39" s="199"/>
      <c r="DJ39" s="197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9"/>
      <c r="EX39" s="199"/>
      <c r="EY39" s="199"/>
      <c r="EZ39" s="199"/>
      <c r="FA39" s="199"/>
      <c r="FB39" s="199"/>
      <c r="FC39" s="199"/>
      <c r="FD39" s="199"/>
      <c r="FE39" s="159"/>
      <c r="FF39" s="159"/>
      <c r="FG39" s="159"/>
      <c r="FH39" s="170"/>
      <c r="FI39" s="170"/>
      <c r="FJ39" s="170"/>
      <c r="FK39" s="170"/>
    </row>
  </sheetData>
  <sheetProtection/>
  <mergeCells count="99"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AQ20:BH21"/>
    <mergeCell ref="BK21:BV21"/>
    <mergeCell ref="BY21:CR21"/>
    <mergeCell ref="AQ22:BH22"/>
    <mergeCell ref="BK22:BV22"/>
    <mergeCell ref="BY22:CR22"/>
    <mergeCell ref="AM24:BD24"/>
    <mergeCell ref="BG24:BX24"/>
    <mergeCell ref="CA24:CR24"/>
    <mergeCell ref="AM25:BD25"/>
    <mergeCell ref="BG25:BX25"/>
    <mergeCell ref="CA25:CR25"/>
    <mergeCell ref="FG31:FG33"/>
    <mergeCell ref="FH31:FK31"/>
    <mergeCell ref="I27:J27"/>
    <mergeCell ref="K27:M27"/>
    <mergeCell ref="N27:O27"/>
    <mergeCell ref="Q27:AE27"/>
    <mergeCell ref="AF27:AK27"/>
    <mergeCell ref="A31:CM31"/>
    <mergeCell ref="A32:CM32"/>
    <mergeCell ref="FK32:FK33"/>
    <mergeCell ref="A34:Y34"/>
    <mergeCell ref="AH34:CM34"/>
    <mergeCell ref="DJ34:EV34"/>
    <mergeCell ref="EW34:FD34"/>
    <mergeCell ref="DJ31:EV33"/>
    <mergeCell ref="EW31:FD33"/>
    <mergeCell ref="FE31:FE33"/>
    <mergeCell ref="FF31:FF33"/>
    <mergeCell ref="DB38:DI38"/>
    <mergeCell ref="A35:Y35"/>
    <mergeCell ref="AH35:CM35"/>
    <mergeCell ref="DJ35:EV35"/>
    <mergeCell ref="EW35:FD35"/>
    <mergeCell ref="DB36:DI36"/>
    <mergeCell ref="DJ36:EV36"/>
    <mergeCell ref="EW36:FD36"/>
    <mergeCell ref="DJ38:EV38"/>
    <mergeCell ref="EW38:FD38"/>
    <mergeCell ref="DB39:DI39"/>
    <mergeCell ref="DJ39:EV39"/>
    <mergeCell ref="EW39:FD39"/>
    <mergeCell ref="I37:J37"/>
    <mergeCell ref="K37:M37"/>
    <mergeCell ref="N37:O37"/>
    <mergeCell ref="Q37:AE37"/>
    <mergeCell ref="AF37:AK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M344"/>
  <sheetViews>
    <sheetView view="pageBreakPreview" zoomScaleSheetLayoutView="100" zoomScalePageLayoutView="0" workbookViewId="0" topLeftCell="A32">
      <selection activeCell="ES54" sqref="ES54:GE54"/>
    </sheetView>
  </sheetViews>
  <sheetFormatPr defaultColWidth="0.875" defaultRowHeight="12.75"/>
  <cols>
    <col min="1" max="4" width="0.875" style="72" customWidth="1"/>
    <col min="5" max="5" width="2.875" style="72" customWidth="1"/>
    <col min="6" max="13" width="0.875" style="72" customWidth="1"/>
    <col min="14" max="14" width="1.875" style="72" customWidth="1"/>
    <col min="15" max="53" width="0.875" style="72" customWidth="1"/>
    <col min="54" max="54" width="1.75390625" style="72" customWidth="1"/>
    <col min="55" max="60" width="0.875" style="72" customWidth="1"/>
    <col min="61" max="61" width="3.00390625" style="72" customWidth="1"/>
    <col min="62" max="99" width="0.875" style="72" customWidth="1"/>
    <col min="100" max="100" width="1.625" style="72" customWidth="1"/>
    <col min="101" max="102" width="0.875" style="72" customWidth="1"/>
    <col min="103" max="103" width="1.875" style="72" customWidth="1"/>
    <col min="104" max="104" width="1.25" style="72" customWidth="1"/>
    <col min="105" max="116" width="0.875" style="72" customWidth="1"/>
    <col min="117" max="117" width="2.125" style="72" customWidth="1"/>
    <col min="118" max="167" width="0.875" style="72" customWidth="1"/>
    <col min="168" max="168" width="3.375" style="72" customWidth="1"/>
    <col min="169" max="16384" width="0.875" style="72" customWidth="1"/>
  </cols>
  <sheetData>
    <row r="1" spans="168:187" s="71" customFormat="1" ht="14.25" customHeight="1">
      <c r="FL1" s="325" t="s">
        <v>104</v>
      </c>
      <c r="FM1" s="325"/>
      <c r="FN1" s="325"/>
      <c r="FO1" s="325"/>
      <c r="FP1" s="325"/>
      <c r="FQ1" s="325"/>
      <c r="FR1" s="325"/>
      <c r="FS1" s="325"/>
      <c r="FT1" s="325"/>
      <c r="FU1" s="325"/>
      <c r="FV1" s="325"/>
      <c r="FW1" s="325"/>
      <c r="FX1" s="325"/>
      <c r="FY1" s="325"/>
      <c r="FZ1" s="325"/>
      <c r="GA1" s="325"/>
      <c r="GB1" s="325"/>
      <c r="GC1" s="325"/>
      <c r="GD1" s="325"/>
      <c r="GE1" s="325"/>
    </row>
    <row r="3" spans="1:187" ht="12.75" customHeight="1">
      <c r="A3" s="326" t="s">
        <v>105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BO3" s="326"/>
      <c r="BP3" s="326"/>
      <c r="BQ3" s="326"/>
      <c r="BR3" s="326"/>
      <c r="BS3" s="326"/>
      <c r="BT3" s="326"/>
      <c r="BU3" s="326"/>
      <c r="BV3" s="326"/>
      <c r="BW3" s="326"/>
      <c r="BX3" s="326"/>
      <c r="BY3" s="326"/>
      <c r="BZ3" s="326"/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326"/>
      <c r="CL3" s="326"/>
      <c r="CM3" s="326"/>
      <c r="CN3" s="326"/>
      <c r="CO3" s="326"/>
      <c r="CP3" s="326"/>
      <c r="CQ3" s="326"/>
      <c r="CR3" s="326"/>
      <c r="CS3" s="326"/>
      <c r="CT3" s="326"/>
      <c r="CU3" s="326"/>
      <c r="CV3" s="326"/>
      <c r="CW3" s="326"/>
      <c r="CX3" s="326"/>
      <c r="CY3" s="326"/>
      <c r="CZ3" s="326"/>
      <c r="DA3" s="326"/>
      <c r="DB3" s="326"/>
      <c r="DC3" s="326"/>
      <c r="DD3" s="326"/>
      <c r="DE3" s="326"/>
      <c r="DF3" s="326"/>
      <c r="DG3" s="326"/>
      <c r="DH3" s="326"/>
      <c r="DI3" s="326"/>
      <c r="DJ3" s="326"/>
      <c r="DK3" s="326"/>
      <c r="DL3" s="326"/>
      <c r="DM3" s="326"/>
      <c r="DN3" s="326"/>
      <c r="DO3" s="326"/>
      <c r="DP3" s="326"/>
      <c r="DQ3" s="326"/>
      <c r="DR3" s="326"/>
      <c r="DS3" s="326"/>
      <c r="DT3" s="326"/>
      <c r="DU3" s="326"/>
      <c r="DV3" s="326"/>
      <c r="DW3" s="326"/>
      <c r="DX3" s="326"/>
      <c r="DY3" s="326"/>
      <c r="DZ3" s="326"/>
      <c r="EA3" s="326"/>
      <c r="EB3" s="326"/>
      <c r="EC3" s="326"/>
      <c r="ED3" s="326"/>
      <c r="EE3" s="326"/>
      <c r="EF3" s="326"/>
      <c r="EG3" s="326"/>
      <c r="EH3" s="326"/>
      <c r="EI3" s="326"/>
      <c r="EJ3" s="326"/>
      <c r="EK3" s="326"/>
      <c r="EL3" s="326"/>
      <c r="EM3" s="326"/>
      <c r="EN3" s="326"/>
      <c r="EO3" s="326"/>
      <c r="EP3" s="326"/>
      <c r="EQ3" s="326"/>
      <c r="ER3" s="326"/>
      <c r="ES3" s="326"/>
      <c r="ET3" s="326"/>
      <c r="EU3" s="326"/>
      <c r="EV3" s="326"/>
      <c r="EW3" s="326"/>
      <c r="EX3" s="326"/>
      <c r="EY3" s="326"/>
      <c r="EZ3" s="326"/>
      <c r="FA3" s="326"/>
      <c r="FB3" s="326"/>
      <c r="FC3" s="326"/>
      <c r="FD3" s="326"/>
      <c r="FE3" s="326"/>
      <c r="FF3" s="326"/>
      <c r="FG3" s="326"/>
      <c r="FH3" s="326"/>
      <c r="FI3" s="326"/>
      <c r="FJ3" s="326"/>
      <c r="FK3" s="326"/>
      <c r="FL3" s="326"/>
      <c r="FM3" s="326"/>
      <c r="FN3" s="326"/>
      <c r="FO3" s="326"/>
      <c r="FP3" s="326"/>
      <c r="FQ3" s="326"/>
      <c r="FR3" s="326"/>
      <c r="FS3" s="326"/>
      <c r="FT3" s="326"/>
      <c r="FU3" s="326"/>
      <c r="FV3" s="326"/>
      <c r="FW3" s="326"/>
      <c r="FX3" s="326"/>
      <c r="FY3" s="326"/>
      <c r="FZ3" s="326"/>
      <c r="GA3" s="326"/>
      <c r="GB3" s="326"/>
      <c r="GC3" s="326"/>
      <c r="GD3" s="326"/>
      <c r="GE3" s="326"/>
    </row>
    <row r="4" spans="1:187" ht="12.75" customHeight="1">
      <c r="A4" s="265" t="s">
        <v>140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  <c r="FR4" s="265"/>
      <c r="FS4" s="265"/>
      <c r="FT4" s="265"/>
      <c r="FU4" s="265"/>
      <c r="FV4" s="265"/>
      <c r="FW4" s="265"/>
      <c r="FX4" s="265"/>
      <c r="FY4" s="265"/>
      <c r="FZ4" s="265"/>
      <c r="GA4" s="265"/>
      <c r="GB4" s="265"/>
      <c r="GC4" s="265"/>
      <c r="GD4" s="265"/>
      <c r="GE4" s="265"/>
    </row>
    <row r="5" spans="1:187" ht="12.75" customHeight="1">
      <c r="A5" s="323" t="s">
        <v>128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3"/>
      <c r="DG5" s="323"/>
      <c r="DH5" s="323"/>
      <c r="DI5" s="323"/>
      <c r="DJ5" s="323"/>
      <c r="DK5" s="323"/>
      <c r="DL5" s="323"/>
      <c r="DM5" s="323"/>
      <c r="DN5" s="323"/>
      <c r="DO5" s="323"/>
      <c r="DP5" s="323"/>
      <c r="DQ5" s="323"/>
      <c r="DR5" s="323"/>
      <c r="DS5" s="323"/>
      <c r="DT5" s="323"/>
      <c r="DU5" s="323"/>
      <c r="DV5" s="323"/>
      <c r="DW5" s="323"/>
      <c r="DX5" s="323"/>
      <c r="DY5" s="323"/>
      <c r="DZ5" s="323"/>
      <c r="EA5" s="323"/>
      <c r="EB5" s="323"/>
      <c r="EC5" s="323"/>
      <c r="ED5" s="323"/>
      <c r="EE5" s="323"/>
      <c r="EF5" s="323"/>
      <c r="EG5" s="323"/>
      <c r="EH5" s="323"/>
      <c r="EI5" s="323"/>
      <c r="EJ5" s="323"/>
      <c r="EK5" s="323"/>
      <c r="EL5" s="323"/>
      <c r="EM5" s="323"/>
      <c r="EN5" s="323"/>
      <c r="EO5" s="323"/>
      <c r="EP5" s="323"/>
      <c r="EQ5" s="323"/>
      <c r="ER5" s="323"/>
      <c r="ES5" s="323"/>
      <c r="ET5" s="323"/>
      <c r="EU5" s="323"/>
      <c r="EV5" s="323"/>
      <c r="EW5" s="323"/>
      <c r="EX5" s="323"/>
      <c r="EY5" s="323"/>
      <c r="EZ5" s="323"/>
      <c r="FA5" s="323"/>
      <c r="FB5" s="323"/>
      <c r="FC5" s="323"/>
      <c r="FD5" s="323"/>
      <c r="FE5" s="323"/>
      <c r="FF5" s="323"/>
      <c r="FG5" s="323"/>
      <c r="FH5" s="323"/>
      <c r="FI5" s="323"/>
      <c r="FJ5" s="323"/>
      <c r="FK5" s="323"/>
      <c r="FL5" s="323"/>
      <c r="FM5" s="323"/>
      <c r="FN5" s="323"/>
      <c r="FO5" s="323"/>
      <c r="FP5" s="323"/>
      <c r="FQ5" s="323"/>
      <c r="FR5" s="323"/>
      <c r="FS5" s="323"/>
      <c r="FT5" s="323"/>
      <c r="FU5" s="323"/>
      <c r="FV5" s="323"/>
      <c r="FW5" s="323"/>
      <c r="FX5" s="323"/>
      <c r="FY5" s="323"/>
      <c r="FZ5" s="323"/>
      <c r="GA5" s="323"/>
      <c r="GB5" s="323"/>
      <c r="GC5" s="323"/>
      <c r="GD5" s="323"/>
      <c r="GE5" s="323"/>
    </row>
    <row r="7" spans="1:187" ht="23.25" customHeight="1">
      <c r="A7" s="268" t="s">
        <v>106</v>
      </c>
      <c r="B7" s="269"/>
      <c r="C7" s="269"/>
      <c r="D7" s="269"/>
      <c r="E7" s="301"/>
      <c r="F7" s="285" t="s">
        <v>139</v>
      </c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7"/>
      <c r="AR7" s="268" t="s">
        <v>154</v>
      </c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301"/>
      <c r="BD7" s="268" t="s">
        <v>130</v>
      </c>
      <c r="BE7" s="269"/>
      <c r="BF7" s="269"/>
      <c r="BG7" s="269"/>
      <c r="BH7" s="269"/>
      <c r="BI7" s="269"/>
      <c r="BJ7" s="269"/>
      <c r="BK7" s="269"/>
      <c r="BL7" s="269"/>
      <c r="BM7" s="301"/>
      <c r="BN7" s="268" t="s">
        <v>131</v>
      </c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301"/>
      <c r="CD7" s="268" t="s">
        <v>107</v>
      </c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8" t="s">
        <v>108</v>
      </c>
      <c r="CR7" s="272"/>
      <c r="CS7" s="272"/>
      <c r="CT7" s="272"/>
      <c r="CU7" s="272"/>
      <c r="CV7" s="272"/>
      <c r="CW7" s="272"/>
      <c r="CX7" s="272"/>
      <c r="CY7" s="269"/>
      <c r="CZ7" s="269"/>
      <c r="DA7" s="269"/>
      <c r="DB7" s="248" t="s">
        <v>156</v>
      </c>
      <c r="DC7" s="284"/>
      <c r="DD7" s="284"/>
      <c r="DE7" s="284"/>
      <c r="DF7" s="284"/>
      <c r="DG7" s="284"/>
      <c r="DH7" s="284"/>
      <c r="DI7" s="284"/>
      <c r="DJ7" s="284"/>
      <c r="DK7" s="284"/>
      <c r="DL7" s="284"/>
      <c r="DM7" s="284"/>
      <c r="DN7" s="268" t="s">
        <v>150</v>
      </c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301"/>
      <c r="ED7" s="307" t="s">
        <v>133</v>
      </c>
      <c r="EE7" s="308"/>
      <c r="EF7" s="308"/>
      <c r="EG7" s="308"/>
      <c r="EH7" s="308"/>
      <c r="EI7" s="308"/>
      <c r="EJ7" s="308"/>
      <c r="EK7" s="308"/>
      <c r="EL7" s="308"/>
      <c r="EM7" s="308"/>
      <c r="EN7" s="308"/>
      <c r="EO7" s="308"/>
      <c r="EP7" s="308"/>
      <c r="EQ7" s="308"/>
      <c r="ER7" s="308"/>
      <c r="ES7" s="308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8"/>
      <c r="FL7" s="309"/>
      <c r="FM7" s="309"/>
      <c r="FN7" s="309"/>
      <c r="FO7" s="309"/>
      <c r="FP7" s="309"/>
      <c r="FQ7" s="309"/>
      <c r="FR7" s="309"/>
      <c r="FS7" s="309"/>
      <c r="FT7" s="309"/>
      <c r="FU7" s="309"/>
      <c r="FV7" s="309"/>
      <c r="FW7" s="309"/>
      <c r="FX7" s="309"/>
      <c r="FY7" s="309"/>
      <c r="FZ7" s="309"/>
      <c r="GA7" s="309"/>
      <c r="GB7" s="309"/>
      <c r="GC7" s="309"/>
      <c r="GD7" s="309"/>
      <c r="GE7" s="310"/>
    </row>
    <row r="8" spans="1:187" ht="62.25" customHeight="1">
      <c r="A8" s="270"/>
      <c r="B8" s="271"/>
      <c r="C8" s="271"/>
      <c r="D8" s="271"/>
      <c r="E8" s="302"/>
      <c r="F8" s="288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90"/>
      <c r="AR8" s="270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302"/>
      <c r="BD8" s="270"/>
      <c r="BE8" s="271"/>
      <c r="BF8" s="271"/>
      <c r="BG8" s="271"/>
      <c r="BH8" s="271"/>
      <c r="BI8" s="271"/>
      <c r="BJ8" s="271"/>
      <c r="BK8" s="271"/>
      <c r="BL8" s="271"/>
      <c r="BM8" s="302"/>
      <c r="BN8" s="270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302"/>
      <c r="CD8" s="270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3"/>
      <c r="CR8" s="274"/>
      <c r="CS8" s="274"/>
      <c r="CT8" s="274"/>
      <c r="CU8" s="274"/>
      <c r="CV8" s="274"/>
      <c r="CW8" s="274"/>
      <c r="CX8" s="274"/>
      <c r="CY8" s="271"/>
      <c r="CZ8" s="271"/>
      <c r="DA8" s="271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70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  <c r="EA8" s="271"/>
      <c r="EB8" s="271"/>
      <c r="EC8" s="302"/>
      <c r="ED8" s="253" t="s">
        <v>166</v>
      </c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3" t="s">
        <v>252</v>
      </c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2"/>
      <c r="FL8" s="251" t="s">
        <v>134</v>
      </c>
      <c r="FM8" s="251"/>
      <c r="FN8" s="251"/>
      <c r="FO8" s="251"/>
      <c r="FP8" s="251"/>
      <c r="FQ8" s="251"/>
      <c r="FR8" s="251"/>
      <c r="FS8" s="251"/>
      <c r="FT8" s="251"/>
      <c r="FU8" s="251"/>
      <c r="FV8" s="251"/>
      <c r="FW8" s="251"/>
      <c r="FX8" s="251"/>
      <c r="FY8" s="251"/>
      <c r="FZ8" s="251"/>
      <c r="GA8" s="251"/>
      <c r="GB8" s="251"/>
      <c r="GC8" s="251"/>
      <c r="GD8" s="251"/>
      <c r="GE8" s="252"/>
    </row>
    <row r="9" spans="1:187" ht="12" customHeight="1">
      <c r="A9" s="248">
        <v>1</v>
      </c>
      <c r="B9" s="248"/>
      <c r="C9" s="248"/>
      <c r="D9" s="248"/>
      <c r="E9" s="248"/>
      <c r="F9" s="253">
        <v>2</v>
      </c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3">
        <v>3</v>
      </c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3">
        <v>4</v>
      </c>
      <c r="BE9" s="251"/>
      <c r="BF9" s="251"/>
      <c r="BG9" s="251"/>
      <c r="BH9" s="251"/>
      <c r="BI9" s="251"/>
      <c r="BJ9" s="251"/>
      <c r="BK9" s="251"/>
      <c r="BL9" s="251"/>
      <c r="BM9" s="252"/>
      <c r="BN9" s="253">
        <v>5</v>
      </c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2"/>
      <c r="CD9" s="253">
        <v>6</v>
      </c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48">
        <v>7</v>
      </c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51">
        <v>8</v>
      </c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2"/>
      <c r="DN9" s="253">
        <v>9</v>
      </c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2"/>
      <c r="ED9" s="253">
        <v>10</v>
      </c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3">
        <v>11</v>
      </c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2"/>
      <c r="FL9" s="251">
        <v>12</v>
      </c>
      <c r="FM9" s="251"/>
      <c r="FN9" s="251"/>
      <c r="FO9" s="251"/>
      <c r="FP9" s="251"/>
      <c r="FQ9" s="251"/>
      <c r="FR9" s="251"/>
      <c r="FS9" s="251"/>
      <c r="FT9" s="251"/>
      <c r="FU9" s="251"/>
      <c r="FV9" s="251"/>
      <c r="FW9" s="251"/>
      <c r="FX9" s="251"/>
      <c r="FY9" s="251"/>
      <c r="FZ9" s="251"/>
      <c r="GA9" s="251"/>
      <c r="GB9" s="251"/>
      <c r="GC9" s="251"/>
      <c r="GD9" s="251"/>
      <c r="GE9" s="252"/>
    </row>
    <row r="10" spans="1:187" ht="34.5" customHeight="1">
      <c r="A10" s="248">
        <v>1</v>
      </c>
      <c r="B10" s="248"/>
      <c r="C10" s="248"/>
      <c r="D10" s="248"/>
      <c r="E10" s="248"/>
      <c r="F10" s="256" t="s">
        <v>129</v>
      </c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8">
        <v>121</v>
      </c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58"/>
      <c r="BE10" s="260"/>
      <c r="BF10" s="260"/>
      <c r="BG10" s="260"/>
      <c r="BH10" s="260"/>
      <c r="BI10" s="260"/>
      <c r="BJ10" s="260"/>
      <c r="BK10" s="260"/>
      <c r="BL10" s="260"/>
      <c r="BM10" s="261"/>
      <c r="BN10" s="258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60"/>
      <c r="CB10" s="260"/>
      <c r="CC10" s="261"/>
      <c r="CD10" s="258">
        <f>CD12+CD13+CD14</f>
        <v>2724.064081062506</v>
      </c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2">
        <f>CQ12+CQ13+CQ14</f>
        <v>280.20000000000005</v>
      </c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82">
        <f>181547.08+68000</f>
        <v>249547.08</v>
      </c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3"/>
      <c r="DN10" s="258">
        <v>119680.04</v>
      </c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1"/>
      <c r="ED10" s="258">
        <f>DB10-DN10</f>
        <v>129867.04</v>
      </c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0"/>
      <c r="EU10" s="260"/>
      <c r="EV10" s="259">
        <f>ED10/DN10*100</f>
        <v>108.51186212838833</v>
      </c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261"/>
      <c r="FL10" s="327" t="s">
        <v>251</v>
      </c>
      <c r="FM10" s="328"/>
      <c r="FN10" s="328"/>
      <c r="FO10" s="328"/>
      <c r="FP10" s="328"/>
      <c r="FQ10" s="328"/>
      <c r="FR10" s="328"/>
      <c r="FS10" s="328"/>
      <c r="FT10" s="328"/>
      <c r="FU10" s="328"/>
      <c r="FV10" s="328"/>
      <c r="FW10" s="328"/>
      <c r="FX10" s="328"/>
      <c r="FY10" s="328"/>
      <c r="FZ10" s="328"/>
      <c r="GA10" s="328"/>
      <c r="GB10" s="328"/>
      <c r="GC10" s="328"/>
      <c r="GD10" s="328"/>
      <c r="GE10" s="329"/>
    </row>
    <row r="11" spans="1:187" ht="17.25" customHeight="1">
      <c r="A11" s="248"/>
      <c r="B11" s="248"/>
      <c r="C11" s="248"/>
      <c r="D11" s="248"/>
      <c r="E11" s="248"/>
      <c r="F11" s="256" t="s">
        <v>132</v>
      </c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8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58"/>
      <c r="BE11" s="260"/>
      <c r="BF11" s="260"/>
      <c r="BG11" s="260"/>
      <c r="BH11" s="260"/>
      <c r="BI11" s="260"/>
      <c r="BJ11" s="260"/>
      <c r="BK11" s="260"/>
      <c r="BL11" s="260"/>
      <c r="BM11" s="261"/>
      <c r="BN11" s="258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60"/>
      <c r="CB11" s="260"/>
      <c r="CC11" s="261"/>
      <c r="CD11" s="258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3"/>
      <c r="DN11" s="258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1"/>
      <c r="ED11" s="258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59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1"/>
      <c r="FL11" s="330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2"/>
    </row>
    <row r="12" spans="1:187" ht="39" customHeight="1">
      <c r="A12" s="324" t="s">
        <v>23</v>
      </c>
      <c r="B12" s="324"/>
      <c r="C12" s="324"/>
      <c r="D12" s="324"/>
      <c r="E12" s="324"/>
      <c r="F12" s="256" t="s">
        <v>253</v>
      </c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8">
        <v>121</v>
      </c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58"/>
      <c r="BE12" s="260"/>
      <c r="BF12" s="260"/>
      <c r="BG12" s="260"/>
      <c r="BH12" s="260"/>
      <c r="BI12" s="260"/>
      <c r="BJ12" s="260"/>
      <c r="BK12" s="260"/>
      <c r="BL12" s="260"/>
      <c r="BM12" s="261"/>
      <c r="BN12" s="258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60"/>
      <c r="CB12" s="260"/>
      <c r="CC12" s="261"/>
      <c r="CD12" s="258">
        <f>DB12/CQ12</f>
        <v>1498.8606189967982</v>
      </c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2">
        <v>93.7</v>
      </c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82">
        <f>100860.24+38000+1583</f>
        <v>140443.24</v>
      </c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3"/>
      <c r="DN12" s="258">
        <v>66340.54</v>
      </c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1"/>
      <c r="ED12" s="258">
        <f>DB12-DN12</f>
        <v>74102.7</v>
      </c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59">
        <f>ED12/DN12*100</f>
        <v>111.70047756620613</v>
      </c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1"/>
      <c r="FL12" s="330"/>
      <c r="FM12" s="331"/>
      <c r="FN12" s="331"/>
      <c r="FO12" s="331"/>
      <c r="FP12" s="331"/>
      <c r="FQ12" s="331"/>
      <c r="FR12" s="331"/>
      <c r="FS12" s="331"/>
      <c r="FT12" s="331"/>
      <c r="FU12" s="331"/>
      <c r="FV12" s="331"/>
      <c r="FW12" s="331"/>
      <c r="FX12" s="331"/>
      <c r="FY12" s="331"/>
      <c r="FZ12" s="331"/>
      <c r="GA12" s="331"/>
      <c r="GB12" s="331"/>
      <c r="GC12" s="331"/>
      <c r="GD12" s="331"/>
      <c r="GE12" s="332"/>
    </row>
    <row r="13" spans="1:187" ht="39.75" customHeight="1">
      <c r="A13" s="324" t="s">
        <v>24</v>
      </c>
      <c r="B13" s="324"/>
      <c r="C13" s="324"/>
      <c r="D13" s="324"/>
      <c r="E13" s="324"/>
      <c r="F13" s="256" t="s">
        <v>254</v>
      </c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8">
        <v>121</v>
      </c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58"/>
      <c r="BE13" s="260"/>
      <c r="BF13" s="260"/>
      <c r="BG13" s="260"/>
      <c r="BH13" s="260"/>
      <c r="BI13" s="260"/>
      <c r="BJ13" s="260"/>
      <c r="BK13" s="260"/>
      <c r="BL13" s="260"/>
      <c r="BM13" s="261"/>
      <c r="BN13" s="258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60"/>
      <c r="CB13" s="260"/>
      <c r="CC13" s="261"/>
      <c r="CD13" s="258">
        <f>DB13/CQ13</f>
        <v>845.5025700934578</v>
      </c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2">
        <v>85.6</v>
      </c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58">
        <f>52375.02+20000</f>
        <v>72375.01999999999</v>
      </c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3"/>
      <c r="DN13" s="258">
        <f>DN10-DN12-DN14</f>
        <v>34544.9</v>
      </c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1"/>
      <c r="ED13" s="258">
        <f>DB13-DN13</f>
        <v>37830.11999999999</v>
      </c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59">
        <f>ED13/DN13*100</f>
        <v>109.5100000289478</v>
      </c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1"/>
      <c r="FL13" s="330"/>
      <c r="FM13" s="331"/>
      <c r="FN13" s="331"/>
      <c r="FO13" s="331"/>
      <c r="FP13" s="331"/>
      <c r="FQ13" s="331"/>
      <c r="FR13" s="331"/>
      <c r="FS13" s="331"/>
      <c r="FT13" s="331"/>
      <c r="FU13" s="331"/>
      <c r="FV13" s="331"/>
      <c r="FW13" s="331"/>
      <c r="FX13" s="331"/>
      <c r="FY13" s="331"/>
      <c r="FZ13" s="331"/>
      <c r="GA13" s="331"/>
      <c r="GB13" s="331"/>
      <c r="GC13" s="331"/>
      <c r="GD13" s="331"/>
      <c r="GE13" s="332"/>
    </row>
    <row r="14" spans="1:187" ht="38.25" customHeight="1">
      <c r="A14" s="324" t="s">
        <v>25</v>
      </c>
      <c r="B14" s="324"/>
      <c r="C14" s="324"/>
      <c r="D14" s="324"/>
      <c r="E14" s="324"/>
      <c r="F14" s="256" t="s">
        <v>255</v>
      </c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8">
        <v>121</v>
      </c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58"/>
      <c r="BE14" s="260"/>
      <c r="BF14" s="260"/>
      <c r="BG14" s="260"/>
      <c r="BH14" s="260"/>
      <c r="BI14" s="260"/>
      <c r="BJ14" s="260"/>
      <c r="BK14" s="260"/>
      <c r="BL14" s="260"/>
      <c r="BM14" s="261"/>
      <c r="BN14" s="258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60"/>
      <c r="CB14" s="260"/>
      <c r="CC14" s="261"/>
      <c r="CD14" s="258">
        <f>DB14/CQ14</f>
        <v>379.70089197224974</v>
      </c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2">
        <v>100.9</v>
      </c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58">
        <f>28311.82+10000</f>
        <v>38311.82</v>
      </c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3"/>
      <c r="DN14" s="258">
        <v>18794.6</v>
      </c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1"/>
      <c r="ED14" s="258">
        <f>DB14-DN14</f>
        <v>19517.22</v>
      </c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59">
        <f>ED14/DN14*100</f>
        <v>103.84482776967855</v>
      </c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1"/>
      <c r="FL14" s="333"/>
      <c r="FM14" s="334"/>
      <c r="FN14" s="334"/>
      <c r="FO14" s="334"/>
      <c r="FP14" s="334"/>
      <c r="FQ14" s="334"/>
      <c r="FR14" s="334"/>
      <c r="FS14" s="334"/>
      <c r="FT14" s="334"/>
      <c r="FU14" s="334"/>
      <c r="FV14" s="334"/>
      <c r="FW14" s="334"/>
      <c r="FX14" s="334"/>
      <c r="FY14" s="334"/>
      <c r="FZ14" s="334"/>
      <c r="GA14" s="334"/>
      <c r="GB14" s="334"/>
      <c r="GC14" s="334"/>
      <c r="GD14" s="334"/>
      <c r="GE14" s="335"/>
    </row>
    <row r="15" spans="1:187" ht="12.75" customHeight="1" hidden="1">
      <c r="A15" s="248">
        <v>3</v>
      </c>
      <c r="B15" s="248"/>
      <c r="C15" s="248"/>
      <c r="D15" s="248"/>
      <c r="E15" s="248"/>
      <c r="F15" s="256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8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58"/>
      <c r="BE15" s="260"/>
      <c r="BF15" s="260"/>
      <c r="BG15" s="260"/>
      <c r="BH15" s="260"/>
      <c r="BI15" s="260"/>
      <c r="BJ15" s="260"/>
      <c r="BK15" s="260"/>
      <c r="BL15" s="260"/>
      <c r="BM15" s="261"/>
      <c r="BN15" s="258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60"/>
      <c r="CB15" s="260"/>
      <c r="CC15" s="261"/>
      <c r="CD15" s="258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3"/>
      <c r="DN15" s="258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1"/>
      <c r="ED15" s="258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59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1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60"/>
      <c r="GA15" s="260"/>
      <c r="GB15" s="260"/>
      <c r="GC15" s="260"/>
      <c r="GD15" s="260"/>
      <c r="GE15" s="261"/>
    </row>
    <row r="16" spans="1:187" ht="12.75" customHeight="1">
      <c r="A16" s="276" t="s">
        <v>18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4"/>
      <c r="AR16" s="258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58"/>
      <c r="BE16" s="260"/>
      <c r="BF16" s="260"/>
      <c r="BG16" s="260"/>
      <c r="BH16" s="260"/>
      <c r="BI16" s="260"/>
      <c r="BJ16" s="260"/>
      <c r="BK16" s="260"/>
      <c r="BL16" s="260"/>
      <c r="BM16" s="261"/>
      <c r="BN16" s="258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60"/>
      <c r="CB16" s="260"/>
      <c r="CC16" s="261"/>
      <c r="CD16" s="258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82">
        <f>DB10</f>
        <v>249547.08</v>
      </c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3"/>
      <c r="DN16" s="258">
        <f>DN10</f>
        <v>119680.04</v>
      </c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1"/>
      <c r="ED16" s="258">
        <f>DB16-DN16</f>
        <v>129867.04</v>
      </c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59">
        <f>EV10</f>
        <v>108.51186212838833</v>
      </c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1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60"/>
      <c r="GA16" s="260"/>
      <c r="GB16" s="260"/>
      <c r="GC16" s="260"/>
      <c r="GD16" s="260"/>
      <c r="GE16" s="261"/>
    </row>
    <row r="17" spans="1:187" ht="12.75" customHeight="1">
      <c r="A17" s="306" t="s">
        <v>142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DW17" s="306"/>
      <c r="DX17" s="306"/>
      <c r="DY17" s="306"/>
      <c r="DZ17" s="306"/>
      <c r="EA17" s="306"/>
      <c r="EB17" s="306"/>
      <c r="EC17" s="306"/>
      <c r="ED17" s="306"/>
      <c r="EE17" s="306"/>
      <c r="EF17" s="306"/>
      <c r="EG17" s="306"/>
      <c r="EH17" s="306"/>
      <c r="EI17" s="306"/>
      <c r="EJ17" s="306"/>
      <c r="EK17" s="306"/>
      <c r="EL17" s="306"/>
      <c r="EM17" s="306"/>
      <c r="EN17" s="306"/>
      <c r="EO17" s="306"/>
      <c r="EP17" s="306"/>
      <c r="EQ17" s="306"/>
      <c r="ER17" s="306"/>
      <c r="ES17" s="306"/>
      <c r="ET17" s="306"/>
      <c r="EU17" s="306"/>
      <c r="EV17" s="306"/>
      <c r="EW17" s="306"/>
      <c r="EX17" s="306"/>
      <c r="EY17" s="306"/>
      <c r="EZ17" s="306"/>
      <c r="FA17" s="306"/>
      <c r="FB17" s="306"/>
      <c r="FC17" s="306"/>
      <c r="FD17" s="306"/>
      <c r="FE17" s="306"/>
      <c r="FF17" s="306"/>
      <c r="FG17" s="306"/>
      <c r="FH17" s="306"/>
      <c r="FI17" s="306"/>
      <c r="FJ17" s="306"/>
      <c r="FK17" s="306"/>
      <c r="FL17" s="306"/>
      <c r="FM17" s="306"/>
      <c r="FN17" s="306"/>
      <c r="FO17" s="306"/>
      <c r="FP17" s="306"/>
      <c r="FQ17" s="306"/>
      <c r="FR17" s="306"/>
      <c r="FS17" s="306"/>
      <c r="FT17" s="306"/>
      <c r="FU17" s="306"/>
      <c r="FV17" s="306"/>
      <c r="FW17" s="306"/>
      <c r="FX17" s="306"/>
      <c r="FY17" s="306"/>
      <c r="FZ17" s="306"/>
      <c r="GA17" s="306"/>
      <c r="GB17" s="306"/>
      <c r="GC17" s="306"/>
      <c r="GD17" s="306"/>
      <c r="GE17" s="94"/>
    </row>
    <row r="18" spans="1:187" ht="11.25">
      <c r="A18" s="311" t="s">
        <v>141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1"/>
      <c r="DN18" s="311"/>
      <c r="DO18" s="311"/>
      <c r="DP18" s="311"/>
      <c r="DQ18" s="311"/>
      <c r="DR18" s="311"/>
      <c r="DS18" s="311"/>
      <c r="DT18" s="311"/>
      <c r="DU18" s="311"/>
      <c r="DV18" s="311"/>
      <c r="DW18" s="311"/>
      <c r="DX18" s="311"/>
      <c r="DY18" s="311"/>
      <c r="DZ18" s="311"/>
      <c r="EA18" s="311"/>
      <c r="EB18" s="311"/>
      <c r="EC18" s="311"/>
      <c r="ED18" s="311"/>
      <c r="EE18" s="311"/>
      <c r="EF18" s="311"/>
      <c r="EG18" s="311"/>
      <c r="EH18" s="311"/>
      <c r="EI18" s="311"/>
      <c r="EJ18" s="311"/>
      <c r="EK18" s="311"/>
      <c r="EL18" s="311"/>
      <c r="EM18" s="311"/>
      <c r="EN18" s="311"/>
      <c r="EO18" s="311"/>
      <c r="EP18" s="311"/>
      <c r="EQ18" s="311"/>
      <c r="ER18" s="311"/>
      <c r="ES18" s="311"/>
      <c r="ET18" s="311"/>
      <c r="EU18" s="311"/>
      <c r="EV18" s="311"/>
      <c r="EW18" s="311"/>
      <c r="EX18" s="311"/>
      <c r="EY18" s="311"/>
      <c r="EZ18" s="311"/>
      <c r="FA18" s="311"/>
      <c r="FB18" s="311"/>
      <c r="FC18" s="311"/>
      <c r="FD18" s="311"/>
      <c r="FE18" s="311"/>
      <c r="FF18" s="311"/>
      <c r="FG18" s="311"/>
      <c r="FH18" s="311"/>
      <c r="FI18" s="311"/>
      <c r="FJ18" s="311"/>
      <c r="FK18" s="311"/>
      <c r="FL18" s="311"/>
      <c r="FM18" s="311"/>
      <c r="FN18" s="311"/>
      <c r="FO18" s="311"/>
      <c r="FP18" s="311"/>
      <c r="FQ18" s="311"/>
      <c r="FR18" s="311"/>
      <c r="FS18" s="311"/>
      <c r="FT18" s="311"/>
      <c r="FU18" s="311"/>
      <c r="FV18" s="311"/>
      <c r="FW18" s="311"/>
      <c r="FX18" s="311"/>
      <c r="FY18" s="311"/>
      <c r="FZ18" s="311"/>
      <c r="GA18" s="311"/>
      <c r="GB18" s="311"/>
      <c r="GC18" s="311"/>
      <c r="GD18" s="311"/>
      <c r="GE18" s="94"/>
    </row>
    <row r="19" spans="1:187" ht="12.7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4"/>
    </row>
    <row r="20" spans="1:187" ht="12.75" customHeight="1">
      <c r="A20" s="305" t="s">
        <v>137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305"/>
      <c r="DP20" s="305"/>
      <c r="DQ20" s="305"/>
      <c r="DR20" s="305"/>
      <c r="DS20" s="305"/>
      <c r="DT20" s="305"/>
      <c r="DU20" s="305"/>
      <c r="DV20" s="305"/>
      <c r="DW20" s="305"/>
      <c r="DX20" s="305"/>
      <c r="DY20" s="305"/>
      <c r="DZ20" s="305"/>
      <c r="EA20" s="305"/>
      <c r="EB20" s="305"/>
      <c r="EC20" s="305"/>
      <c r="ED20" s="305"/>
      <c r="EE20" s="305"/>
      <c r="EF20" s="305"/>
      <c r="EG20" s="305"/>
      <c r="EH20" s="305"/>
      <c r="EI20" s="305"/>
      <c r="EJ20" s="305"/>
      <c r="EK20" s="305"/>
      <c r="EL20" s="305"/>
      <c r="EM20" s="305"/>
      <c r="EN20" s="305"/>
      <c r="EO20" s="305"/>
      <c r="EP20" s="305"/>
      <c r="EQ20" s="305"/>
      <c r="ER20" s="305"/>
      <c r="ES20" s="305"/>
      <c r="ET20" s="305"/>
      <c r="EU20" s="305"/>
      <c r="EV20" s="305"/>
      <c r="EW20" s="305"/>
      <c r="EX20" s="305"/>
      <c r="EY20" s="305"/>
      <c r="EZ20" s="305"/>
      <c r="FA20" s="305"/>
      <c r="FB20" s="305"/>
      <c r="FC20" s="305"/>
      <c r="FD20" s="305"/>
      <c r="FE20" s="305"/>
      <c r="FF20" s="305"/>
      <c r="FG20" s="305"/>
      <c r="FH20" s="305"/>
      <c r="FI20" s="305"/>
      <c r="FJ20" s="305"/>
      <c r="FK20" s="305"/>
      <c r="FL20" s="305"/>
      <c r="FM20" s="305"/>
      <c r="FN20" s="305"/>
      <c r="FO20" s="305"/>
      <c r="FP20" s="305"/>
      <c r="FQ20" s="305"/>
      <c r="FR20" s="305"/>
      <c r="FS20" s="305"/>
      <c r="FT20" s="305"/>
      <c r="FU20" s="305"/>
      <c r="FV20" s="305"/>
      <c r="FW20" s="305"/>
      <c r="FX20" s="305"/>
      <c r="FY20" s="305"/>
      <c r="FZ20" s="305"/>
      <c r="GA20" s="305"/>
      <c r="GB20" s="305"/>
      <c r="GC20" s="305"/>
      <c r="GD20" s="305"/>
      <c r="GE20" s="305"/>
    </row>
    <row r="21" spans="1:187" ht="11.25" customHeight="1">
      <c r="A21" s="279" t="s">
        <v>110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  <c r="EY21" s="279"/>
      <c r="EZ21" s="279"/>
      <c r="FA21" s="279"/>
      <c r="FB21" s="279"/>
      <c r="FC21" s="279"/>
      <c r="FD21" s="279"/>
      <c r="FE21" s="279"/>
      <c r="FF21" s="279"/>
      <c r="FG21" s="279"/>
      <c r="FH21" s="279"/>
      <c r="FI21" s="279"/>
      <c r="FJ21" s="279"/>
      <c r="FK21" s="279"/>
      <c r="FL21" s="279"/>
      <c r="FM21" s="279"/>
      <c r="FN21" s="279"/>
      <c r="FO21" s="279"/>
      <c r="FP21" s="279"/>
      <c r="FQ21" s="279"/>
      <c r="FR21" s="279"/>
      <c r="FS21" s="279"/>
      <c r="FT21" s="279"/>
      <c r="FU21" s="279"/>
      <c r="FV21" s="279"/>
      <c r="FW21" s="279"/>
      <c r="FX21" s="279"/>
      <c r="FY21" s="279"/>
      <c r="FZ21" s="279"/>
      <c r="GA21" s="279"/>
      <c r="GB21" s="279"/>
      <c r="GC21" s="279"/>
      <c r="GD21" s="279"/>
      <c r="GE21" s="279"/>
    </row>
    <row r="22" spans="1:187" ht="6.7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</row>
    <row r="23" spans="1:187" ht="27.75" customHeight="1">
      <c r="A23" s="248" t="s">
        <v>106</v>
      </c>
      <c r="B23" s="248"/>
      <c r="C23" s="248"/>
      <c r="D23" s="248"/>
      <c r="E23" s="248"/>
      <c r="F23" s="253" t="s">
        <v>35</v>
      </c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2"/>
      <c r="ES23" s="253" t="s">
        <v>109</v>
      </c>
      <c r="ET23" s="251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  <c r="FE23" s="251"/>
      <c r="FF23" s="251"/>
      <c r="FG23" s="251"/>
      <c r="FH23" s="251"/>
      <c r="FI23" s="251"/>
      <c r="FJ23" s="251"/>
      <c r="FK23" s="251"/>
      <c r="FL23" s="251"/>
      <c r="FM23" s="251"/>
      <c r="FN23" s="251"/>
      <c r="FO23" s="251"/>
      <c r="FP23" s="251"/>
      <c r="FQ23" s="251"/>
      <c r="FR23" s="251"/>
      <c r="FS23" s="251"/>
      <c r="FT23" s="251"/>
      <c r="FU23" s="251"/>
      <c r="FV23" s="251"/>
      <c r="FW23" s="251"/>
      <c r="FX23" s="251"/>
      <c r="FY23" s="251"/>
      <c r="FZ23" s="251"/>
      <c r="GA23" s="251"/>
      <c r="GB23" s="251"/>
      <c r="GC23" s="251"/>
      <c r="GD23" s="251"/>
      <c r="GE23" s="252"/>
    </row>
    <row r="24" spans="1:187" ht="11.25">
      <c r="A24" s="248">
        <v>1</v>
      </c>
      <c r="B24" s="248"/>
      <c r="C24" s="248"/>
      <c r="D24" s="248"/>
      <c r="E24" s="248"/>
      <c r="F24" s="253" t="s">
        <v>215</v>
      </c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2"/>
      <c r="ES24" s="258">
        <f>39378100+77019000+29090000+5549000+90960+3626120-778721</f>
        <v>153974459</v>
      </c>
      <c r="ET24" s="282"/>
      <c r="EU24" s="282"/>
      <c r="EV24" s="282"/>
      <c r="EW24" s="282"/>
      <c r="EX24" s="282"/>
      <c r="EY24" s="282"/>
      <c r="EZ24" s="282"/>
      <c r="FA24" s="282"/>
      <c r="FB24" s="282"/>
      <c r="FC24" s="282"/>
      <c r="FD24" s="282"/>
      <c r="FE24" s="282"/>
      <c r="FF24" s="282"/>
      <c r="FG24" s="282"/>
      <c r="FH24" s="282"/>
      <c r="FI24" s="282"/>
      <c r="FJ24" s="282"/>
      <c r="FK24" s="282"/>
      <c r="FL24" s="282"/>
      <c r="FM24" s="282"/>
      <c r="FN24" s="282"/>
      <c r="FO24" s="282"/>
      <c r="FP24" s="282"/>
      <c r="FQ24" s="282"/>
      <c r="FR24" s="282"/>
      <c r="FS24" s="282"/>
      <c r="FT24" s="282"/>
      <c r="FU24" s="282"/>
      <c r="FV24" s="282"/>
      <c r="FW24" s="282"/>
      <c r="FX24" s="282"/>
      <c r="FY24" s="282"/>
      <c r="FZ24" s="282"/>
      <c r="GA24" s="282"/>
      <c r="GB24" s="282"/>
      <c r="GC24" s="282"/>
      <c r="GD24" s="282"/>
      <c r="GE24" s="283"/>
    </row>
    <row r="25" spans="1:187" ht="11.25" hidden="1">
      <c r="A25" s="248">
        <v>2</v>
      </c>
      <c r="B25" s="248"/>
      <c r="C25" s="248"/>
      <c r="D25" s="248"/>
      <c r="E25" s="248"/>
      <c r="F25" s="253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2"/>
      <c r="ES25" s="258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3"/>
    </row>
    <row r="26" spans="1:187" ht="11.25" customHeight="1">
      <c r="A26" s="276" t="s">
        <v>18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7"/>
      <c r="DG26" s="277"/>
      <c r="DH26" s="277"/>
      <c r="DI26" s="277"/>
      <c r="DJ26" s="277"/>
      <c r="DK26" s="277"/>
      <c r="DL26" s="277"/>
      <c r="DM26" s="277"/>
      <c r="DN26" s="277"/>
      <c r="DO26" s="277"/>
      <c r="DP26" s="277"/>
      <c r="DQ26" s="277"/>
      <c r="DR26" s="277"/>
      <c r="DS26" s="277"/>
      <c r="DT26" s="277"/>
      <c r="DU26" s="277"/>
      <c r="DV26" s="277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7"/>
      <c r="EJ26" s="277"/>
      <c r="EK26" s="277"/>
      <c r="EL26" s="277"/>
      <c r="EM26" s="277"/>
      <c r="EN26" s="277"/>
      <c r="EO26" s="277"/>
      <c r="EP26" s="277"/>
      <c r="EQ26" s="277"/>
      <c r="ER26" s="278"/>
      <c r="ES26" s="258">
        <f>ES24</f>
        <v>153974459</v>
      </c>
      <c r="ET26" s="282"/>
      <c r="EU26" s="282"/>
      <c r="EV26" s="282"/>
      <c r="EW26" s="282"/>
      <c r="EX26" s="282"/>
      <c r="EY26" s="282"/>
      <c r="EZ26" s="282"/>
      <c r="FA26" s="282"/>
      <c r="FB26" s="282"/>
      <c r="FC26" s="282"/>
      <c r="FD26" s="282"/>
      <c r="FE26" s="282"/>
      <c r="FF26" s="282"/>
      <c r="FG26" s="282"/>
      <c r="FH26" s="282"/>
      <c r="FI26" s="282"/>
      <c r="FJ26" s="282"/>
      <c r="FK26" s="282"/>
      <c r="FL26" s="282"/>
      <c r="FM26" s="282"/>
      <c r="FN26" s="282"/>
      <c r="FO26" s="282"/>
      <c r="FP26" s="282"/>
      <c r="FQ26" s="282"/>
      <c r="FR26" s="282"/>
      <c r="FS26" s="282"/>
      <c r="FT26" s="282"/>
      <c r="FU26" s="282"/>
      <c r="FV26" s="282"/>
      <c r="FW26" s="282"/>
      <c r="FX26" s="282"/>
      <c r="FY26" s="282"/>
      <c r="FZ26" s="282"/>
      <c r="GA26" s="282"/>
      <c r="GB26" s="282"/>
      <c r="GC26" s="282"/>
      <c r="GD26" s="282"/>
      <c r="GE26" s="283"/>
    </row>
    <row r="27" spans="1:187" ht="11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</row>
    <row r="28" spans="1:187" ht="11.25" customHeight="1">
      <c r="A28" s="279" t="s">
        <v>136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  <c r="DZ28" s="279"/>
      <c r="EA28" s="279"/>
      <c r="EB28" s="279"/>
      <c r="EC28" s="279"/>
      <c r="ED28" s="279"/>
      <c r="EE28" s="279"/>
      <c r="EF28" s="279"/>
      <c r="EG28" s="279"/>
      <c r="EH28" s="279"/>
      <c r="EI28" s="279"/>
      <c r="EJ28" s="279"/>
      <c r="EK28" s="279"/>
      <c r="EL28" s="279"/>
      <c r="EM28" s="279"/>
      <c r="EN28" s="279"/>
      <c r="EO28" s="279"/>
      <c r="EP28" s="279"/>
      <c r="EQ28" s="279"/>
      <c r="ER28" s="279"/>
      <c r="ES28" s="279"/>
      <c r="ET28" s="279"/>
      <c r="EU28" s="279"/>
      <c r="EV28" s="279"/>
      <c r="EW28" s="279"/>
      <c r="EX28" s="279"/>
      <c r="EY28" s="279"/>
      <c r="EZ28" s="279"/>
      <c r="FA28" s="279"/>
      <c r="FB28" s="279"/>
      <c r="FC28" s="279"/>
      <c r="FD28" s="279"/>
      <c r="FE28" s="279"/>
      <c r="FF28" s="279"/>
      <c r="FG28" s="279"/>
      <c r="FH28" s="279"/>
      <c r="FI28" s="279"/>
      <c r="FJ28" s="279"/>
      <c r="FK28" s="279"/>
      <c r="FL28" s="279"/>
      <c r="FM28" s="279"/>
      <c r="FN28" s="279"/>
      <c r="FO28" s="279"/>
      <c r="FP28" s="279"/>
      <c r="FQ28" s="279"/>
      <c r="FR28" s="279"/>
      <c r="FS28" s="279"/>
      <c r="FT28" s="279"/>
      <c r="FU28" s="279"/>
      <c r="FV28" s="279"/>
      <c r="FW28" s="279"/>
      <c r="FX28" s="279"/>
      <c r="FY28" s="279"/>
      <c r="FZ28" s="279"/>
      <c r="GA28" s="279"/>
      <c r="GB28" s="279"/>
      <c r="GC28" s="279"/>
      <c r="GD28" s="279"/>
      <c r="GE28" s="279"/>
    </row>
    <row r="29" spans="1:187" ht="6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</row>
    <row r="30" spans="1:187" ht="24.75" customHeight="1">
      <c r="A30" s="268" t="s">
        <v>106</v>
      </c>
      <c r="B30" s="269"/>
      <c r="C30" s="269"/>
      <c r="D30" s="269"/>
      <c r="E30" s="301"/>
      <c r="F30" s="285" t="s">
        <v>158</v>
      </c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7"/>
      <c r="AR30" s="268" t="s">
        <v>154</v>
      </c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301"/>
      <c r="BD30" s="268" t="s">
        <v>130</v>
      </c>
      <c r="BE30" s="269"/>
      <c r="BF30" s="269"/>
      <c r="BG30" s="269"/>
      <c r="BH30" s="269"/>
      <c r="BI30" s="269"/>
      <c r="BJ30" s="269"/>
      <c r="BK30" s="269"/>
      <c r="BL30" s="269"/>
      <c r="BM30" s="301"/>
      <c r="BN30" s="268" t="s">
        <v>131</v>
      </c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301"/>
      <c r="CD30" s="268" t="s">
        <v>135</v>
      </c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8" t="s">
        <v>111</v>
      </c>
      <c r="CR30" s="272"/>
      <c r="CS30" s="272"/>
      <c r="CT30" s="272"/>
      <c r="CU30" s="272"/>
      <c r="CV30" s="272"/>
      <c r="CW30" s="272"/>
      <c r="CX30" s="272"/>
      <c r="CY30" s="269"/>
      <c r="CZ30" s="269"/>
      <c r="DA30" s="269"/>
      <c r="DB30" s="248" t="s">
        <v>156</v>
      </c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  <c r="DN30" s="268" t="s">
        <v>150</v>
      </c>
      <c r="DO30" s="269"/>
      <c r="DP30" s="269"/>
      <c r="DQ30" s="269"/>
      <c r="DR30" s="269"/>
      <c r="DS30" s="269"/>
      <c r="DT30" s="269"/>
      <c r="DU30" s="269"/>
      <c r="DV30" s="269"/>
      <c r="DW30" s="269"/>
      <c r="DX30" s="269"/>
      <c r="DY30" s="269"/>
      <c r="DZ30" s="269"/>
      <c r="EA30" s="269"/>
      <c r="EB30" s="269"/>
      <c r="EC30" s="301"/>
      <c r="ED30" s="307" t="s">
        <v>133</v>
      </c>
      <c r="EE30" s="308"/>
      <c r="EF30" s="308"/>
      <c r="EG30" s="308"/>
      <c r="EH30" s="308"/>
      <c r="EI30" s="308"/>
      <c r="EJ30" s="308"/>
      <c r="EK30" s="308"/>
      <c r="EL30" s="308"/>
      <c r="EM30" s="308"/>
      <c r="EN30" s="308"/>
      <c r="EO30" s="308"/>
      <c r="EP30" s="308"/>
      <c r="EQ30" s="308"/>
      <c r="ER30" s="308"/>
      <c r="ES30" s="308"/>
      <c r="ET30" s="308"/>
      <c r="EU30" s="308"/>
      <c r="EV30" s="308"/>
      <c r="EW30" s="308"/>
      <c r="EX30" s="308"/>
      <c r="EY30" s="308"/>
      <c r="EZ30" s="308"/>
      <c r="FA30" s="308"/>
      <c r="FB30" s="308"/>
      <c r="FC30" s="308"/>
      <c r="FD30" s="308"/>
      <c r="FE30" s="308"/>
      <c r="FF30" s="308"/>
      <c r="FG30" s="308"/>
      <c r="FH30" s="308"/>
      <c r="FI30" s="308"/>
      <c r="FJ30" s="308"/>
      <c r="FK30" s="308"/>
      <c r="FL30" s="309"/>
      <c r="FM30" s="309"/>
      <c r="FN30" s="309"/>
      <c r="FO30" s="309"/>
      <c r="FP30" s="309"/>
      <c r="FQ30" s="309"/>
      <c r="FR30" s="309"/>
      <c r="FS30" s="309"/>
      <c r="FT30" s="309"/>
      <c r="FU30" s="309"/>
      <c r="FV30" s="309"/>
      <c r="FW30" s="309"/>
      <c r="FX30" s="309"/>
      <c r="FY30" s="309"/>
      <c r="FZ30" s="309"/>
      <c r="GA30" s="309"/>
      <c r="GB30" s="309"/>
      <c r="GC30" s="309"/>
      <c r="GD30" s="309"/>
      <c r="GE30" s="310"/>
    </row>
    <row r="31" spans="1:187" ht="56.25" customHeight="1">
      <c r="A31" s="270"/>
      <c r="B31" s="271"/>
      <c r="C31" s="271"/>
      <c r="D31" s="271"/>
      <c r="E31" s="302"/>
      <c r="F31" s="288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90"/>
      <c r="AR31" s="270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302"/>
      <c r="BD31" s="270"/>
      <c r="BE31" s="271"/>
      <c r="BF31" s="271"/>
      <c r="BG31" s="271"/>
      <c r="BH31" s="271"/>
      <c r="BI31" s="271"/>
      <c r="BJ31" s="271"/>
      <c r="BK31" s="271"/>
      <c r="BL31" s="271"/>
      <c r="BM31" s="302"/>
      <c r="BN31" s="270"/>
      <c r="BO31" s="271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302"/>
      <c r="CD31" s="270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3"/>
      <c r="CR31" s="274"/>
      <c r="CS31" s="274"/>
      <c r="CT31" s="274"/>
      <c r="CU31" s="274"/>
      <c r="CV31" s="274"/>
      <c r="CW31" s="274"/>
      <c r="CX31" s="274"/>
      <c r="CY31" s="271"/>
      <c r="CZ31" s="271"/>
      <c r="DA31" s="271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  <c r="DN31" s="270"/>
      <c r="DO31" s="271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1"/>
      <c r="EC31" s="302"/>
      <c r="ED31" s="253" t="s">
        <v>166</v>
      </c>
      <c r="EE31" s="254"/>
      <c r="EF31" s="254"/>
      <c r="EG31" s="254"/>
      <c r="EH31" s="254"/>
      <c r="EI31" s="254"/>
      <c r="EJ31" s="254"/>
      <c r="EK31" s="254"/>
      <c r="EL31" s="254"/>
      <c r="EM31" s="254"/>
      <c r="EN31" s="254"/>
      <c r="EO31" s="254"/>
      <c r="EP31" s="254"/>
      <c r="EQ31" s="254"/>
      <c r="ER31" s="254"/>
      <c r="ES31" s="254"/>
      <c r="ET31" s="254"/>
      <c r="EU31" s="254"/>
      <c r="EV31" s="253" t="s">
        <v>167</v>
      </c>
      <c r="EW31" s="251"/>
      <c r="EX31" s="251"/>
      <c r="EY31" s="251"/>
      <c r="EZ31" s="251"/>
      <c r="FA31" s="251"/>
      <c r="FB31" s="251"/>
      <c r="FC31" s="251"/>
      <c r="FD31" s="251"/>
      <c r="FE31" s="251"/>
      <c r="FF31" s="251"/>
      <c r="FG31" s="251"/>
      <c r="FH31" s="251"/>
      <c r="FI31" s="251"/>
      <c r="FJ31" s="251"/>
      <c r="FK31" s="252"/>
      <c r="FL31" s="251" t="s">
        <v>134</v>
      </c>
      <c r="FM31" s="251"/>
      <c r="FN31" s="251"/>
      <c r="FO31" s="251"/>
      <c r="FP31" s="251"/>
      <c r="FQ31" s="251"/>
      <c r="FR31" s="251"/>
      <c r="FS31" s="251"/>
      <c r="FT31" s="251"/>
      <c r="FU31" s="251"/>
      <c r="FV31" s="251"/>
      <c r="FW31" s="251"/>
      <c r="FX31" s="251"/>
      <c r="FY31" s="251"/>
      <c r="FZ31" s="251"/>
      <c r="GA31" s="251"/>
      <c r="GB31" s="251"/>
      <c r="GC31" s="251"/>
      <c r="GD31" s="251"/>
      <c r="GE31" s="252"/>
    </row>
    <row r="32" spans="1:187" ht="11.25">
      <c r="A32" s="248">
        <v>1</v>
      </c>
      <c r="B32" s="248"/>
      <c r="C32" s="248"/>
      <c r="D32" s="248"/>
      <c r="E32" s="248"/>
      <c r="F32" s="253">
        <v>2</v>
      </c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3">
        <v>3</v>
      </c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3">
        <v>4</v>
      </c>
      <c r="BE32" s="251"/>
      <c r="BF32" s="251"/>
      <c r="BG32" s="251"/>
      <c r="BH32" s="251"/>
      <c r="BI32" s="251"/>
      <c r="BJ32" s="251"/>
      <c r="BK32" s="251"/>
      <c r="BL32" s="251"/>
      <c r="BM32" s="252"/>
      <c r="BN32" s="253">
        <v>5</v>
      </c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2"/>
      <c r="CD32" s="253">
        <v>6</v>
      </c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48">
        <v>7</v>
      </c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51">
        <v>8</v>
      </c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2"/>
      <c r="DN32" s="253">
        <v>9</v>
      </c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2"/>
      <c r="ED32" s="253">
        <v>10</v>
      </c>
      <c r="EE32" s="251"/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1"/>
      <c r="ET32" s="251"/>
      <c r="EU32" s="251"/>
      <c r="EV32" s="253">
        <v>11</v>
      </c>
      <c r="EW32" s="251"/>
      <c r="EX32" s="251"/>
      <c r="EY32" s="251"/>
      <c r="EZ32" s="251"/>
      <c r="FA32" s="251"/>
      <c r="FB32" s="251"/>
      <c r="FC32" s="251"/>
      <c r="FD32" s="251"/>
      <c r="FE32" s="251"/>
      <c r="FF32" s="251"/>
      <c r="FG32" s="251"/>
      <c r="FH32" s="251"/>
      <c r="FI32" s="251"/>
      <c r="FJ32" s="251"/>
      <c r="FK32" s="252"/>
      <c r="FL32" s="251">
        <v>12</v>
      </c>
      <c r="FM32" s="251"/>
      <c r="FN32" s="251"/>
      <c r="FO32" s="251"/>
      <c r="FP32" s="251"/>
      <c r="FQ32" s="251"/>
      <c r="FR32" s="251"/>
      <c r="FS32" s="251"/>
      <c r="FT32" s="251"/>
      <c r="FU32" s="251"/>
      <c r="FV32" s="251"/>
      <c r="FW32" s="251"/>
      <c r="FX32" s="251"/>
      <c r="FY32" s="251"/>
      <c r="FZ32" s="251"/>
      <c r="GA32" s="251"/>
      <c r="GB32" s="251"/>
      <c r="GC32" s="251"/>
      <c r="GD32" s="251"/>
      <c r="GE32" s="252"/>
    </row>
    <row r="33" spans="1:187" s="88" customFormat="1" ht="34.5" customHeight="1">
      <c r="A33" s="248">
        <v>1</v>
      </c>
      <c r="B33" s="248"/>
      <c r="C33" s="248"/>
      <c r="D33" s="248"/>
      <c r="E33" s="248"/>
      <c r="F33" s="276" t="s">
        <v>218</v>
      </c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53">
        <v>134</v>
      </c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258">
        <v>20938.32</v>
      </c>
      <c r="BE33" s="280"/>
      <c r="BF33" s="280"/>
      <c r="BG33" s="280"/>
      <c r="BH33" s="280"/>
      <c r="BI33" s="280"/>
      <c r="BJ33" s="280"/>
      <c r="BK33" s="280"/>
      <c r="BL33" s="280"/>
      <c r="BM33" s="281"/>
      <c r="BN33" s="258">
        <v>0</v>
      </c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0"/>
      <c r="CB33" s="280"/>
      <c r="CC33" s="281"/>
      <c r="CD33" s="258">
        <v>10000</v>
      </c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0"/>
      <c r="CP33" s="280"/>
      <c r="CQ33" s="262">
        <v>26</v>
      </c>
      <c r="CR33" s="262"/>
      <c r="CS33" s="262"/>
      <c r="CT33" s="262"/>
      <c r="CU33" s="262"/>
      <c r="CV33" s="262"/>
      <c r="CW33" s="262"/>
      <c r="CX33" s="262"/>
      <c r="CY33" s="262"/>
      <c r="CZ33" s="262"/>
      <c r="DA33" s="262"/>
      <c r="DB33" s="282">
        <f>CD33*CQ33</f>
        <v>260000</v>
      </c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3"/>
      <c r="DN33" s="258">
        <v>348206.13</v>
      </c>
      <c r="DO33" s="280"/>
      <c r="DP33" s="280"/>
      <c r="DQ33" s="280"/>
      <c r="DR33" s="280"/>
      <c r="DS33" s="280"/>
      <c r="DT33" s="280"/>
      <c r="DU33" s="280"/>
      <c r="DV33" s="280"/>
      <c r="DW33" s="280"/>
      <c r="DX33" s="280"/>
      <c r="DY33" s="280"/>
      <c r="DZ33" s="280"/>
      <c r="EA33" s="280"/>
      <c r="EB33" s="280"/>
      <c r="EC33" s="281"/>
      <c r="ED33" s="258">
        <f>DB33-DN33</f>
        <v>-88206.13</v>
      </c>
      <c r="EE33" s="280"/>
      <c r="EF33" s="280"/>
      <c r="EG33" s="280"/>
      <c r="EH33" s="280"/>
      <c r="EI33" s="280"/>
      <c r="EJ33" s="280"/>
      <c r="EK33" s="280"/>
      <c r="EL33" s="280"/>
      <c r="EM33" s="280"/>
      <c r="EN33" s="280"/>
      <c r="EO33" s="280"/>
      <c r="EP33" s="280"/>
      <c r="EQ33" s="280"/>
      <c r="ER33" s="280"/>
      <c r="ES33" s="280"/>
      <c r="ET33" s="280"/>
      <c r="EU33" s="280"/>
      <c r="EV33" s="293">
        <f>(ED33/DN33*100)</f>
        <v>-25.331584484167468</v>
      </c>
      <c r="EW33" s="280"/>
      <c r="EX33" s="280"/>
      <c r="EY33" s="280"/>
      <c r="EZ33" s="280"/>
      <c r="FA33" s="280"/>
      <c r="FB33" s="280"/>
      <c r="FC33" s="280"/>
      <c r="FD33" s="280"/>
      <c r="FE33" s="280"/>
      <c r="FF33" s="280"/>
      <c r="FG33" s="280"/>
      <c r="FH33" s="280"/>
      <c r="FI33" s="280"/>
      <c r="FJ33" s="280"/>
      <c r="FK33" s="281"/>
      <c r="FL33" s="312" t="s">
        <v>259</v>
      </c>
      <c r="FM33" s="312"/>
      <c r="FN33" s="312"/>
      <c r="FO33" s="312"/>
      <c r="FP33" s="312"/>
      <c r="FQ33" s="312"/>
      <c r="FR33" s="312"/>
      <c r="FS33" s="312"/>
      <c r="FT33" s="312"/>
      <c r="FU33" s="312"/>
      <c r="FV33" s="312"/>
      <c r="FW33" s="312"/>
      <c r="FX33" s="312"/>
      <c r="FY33" s="312"/>
      <c r="FZ33" s="312"/>
      <c r="GA33" s="312"/>
      <c r="GB33" s="312"/>
      <c r="GC33" s="312"/>
      <c r="GD33" s="312"/>
      <c r="GE33" s="313"/>
    </row>
    <row r="34" spans="1:187" ht="27" customHeight="1">
      <c r="A34" s="248">
        <v>2</v>
      </c>
      <c r="B34" s="248"/>
      <c r="C34" s="248"/>
      <c r="D34" s="248"/>
      <c r="E34" s="248"/>
      <c r="F34" s="276" t="s">
        <v>219</v>
      </c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53">
        <v>131</v>
      </c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94">
        <v>85005.76</v>
      </c>
      <c r="BE34" s="295"/>
      <c r="BF34" s="295"/>
      <c r="BG34" s="295"/>
      <c r="BH34" s="295"/>
      <c r="BI34" s="295"/>
      <c r="BJ34" s="295"/>
      <c r="BK34" s="295"/>
      <c r="BL34" s="295"/>
      <c r="BM34" s="296"/>
      <c r="BN34" s="294">
        <v>0</v>
      </c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6"/>
      <c r="CD34" s="258">
        <v>20500</v>
      </c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2">
        <v>600</v>
      </c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82">
        <f>CD34*CQ34</f>
        <v>12300000</v>
      </c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3"/>
      <c r="DN34" s="258">
        <v>9999914.23</v>
      </c>
      <c r="DO34" s="260"/>
      <c r="DP34" s="260"/>
      <c r="DQ34" s="260"/>
      <c r="DR34" s="260"/>
      <c r="DS34" s="260"/>
      <c r="DT34" s="260"/>
      <c r="DU34" s="260"/>
      <c r="DV34" s="260"/>
      <c r="DW34" s="260"/>
      <c r="DX34" s="260"/>
      <c r="DY34" s="260"/>
      <c r="DZ34" s="260"/>
      <c r="EA34" s="260"/>
      <c r="EB34" s="260"/>
      <c r="EC34" s="261"/>
      <c r="ED34" s="258">
        <f>DB34-DN34</f>
        <v>2300085.7699999996</v>
      </c>
      <c r="EE34" s="260"/>
      <c r="EF34" s="260"/>
      <c r="EG34" s="260"/>
      <c r="EH34" s="260"/>
      <c r="EI34" s="260"/>
      <c r="EJ34" s="260"/>
      <c r="EK34" s="260"/>
      <c r="EL34" s="260"/>
      <c r="EM34" s="260"/>
      <c r="EN34" s="260"/>
      <c r="EO34" s="260"/>
      <c r="EP34" s="260"/>
      <c r="EQ34" s="260"/>
      <c r="ER34" s="260"/>
      <c r="ES34" s="260"/>
      <c r="ET34" s="260"/>
      <c r="EU34" s="260"/>
      <c r="EV34" s="259">
        <f>(ED34/DN34*100)</f>
        <v>23.001054980048558</v>
      </c>
      <c r="EW34" s="260"/>
      <c r="EX34" s="260"/>
      <c r="EY34" s="260"/>
      <c r="EZ34" s="260"/>
      <c r="FA34" s="260"/>
      <c r="FB34" s="260"/>
      <c r="FC34" s="260"/>
      <c r="FD34" s="260"/>
      <c r="FE34" s="260"/>
      <c r="FF34" s="260"/>
      <c r="FG34" s="260"/>
      <c r="FH34" s="260"/>
      <c r="FI34" s="260"/>
      <c r="FJ34" s="260"/>
      <c r="FK34" s="261"/>
      <c r="FL34" s="316" t="s">
        <v>223</v>
      </c>
      <c r="FM34" s="317"/>
      <c r="FN34" s="317"/>
      <c r="FO34" s="317"/>
      <c r="FP34" s="317"/>
      <c r="FQ34" s="317"/>
      <c r="FR34" s="317"/>
      <c r="FS34" s="317"/>
      <c r="FT34" s="317"/>
      <c r="FU34" s="317"/>
      <c r="FV34" s="317"/>
      <c r="FW34" s="317"/>
      <c r="FX34" s="317"/>
      <c r="FY34" s="317"/>
      <c r="FZ34" s="317"/>
      <c r="GA34" s="317"/>
      <c r="GB34" s="317"/>
      <c r="GC34" s="317"/>
      <c r="GD34" s="317"/>
      <c r="GE34" s="318"/>
    </row>
    <row r="35" spans="1:187" ht="27" customHeight="1">
      <c r="A35" s="248">
        <v>3</v>
      </c>
      <c r="B35" s="248"/>
      <c r="C35" s="248"/>
      <c r="D35" s="248"/>
      <c r="E35" s="248"/>
      <c r="F35" s="276" t="s">
        <v>219</v>
      </c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53">
        <v>131</v>
      </c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97"/>
      <c r="BE35" s="298"/>
      <c r="BF35" s="298"/>
      <c r="BG35" s="298"/>
      <c r="BH35" s="298"/>
      <c r="BI35" s="298"/>
      <c r="BJ35" s="298"/>
      <c r="BK35" s="298"/>
      <c r="BL35" s="298"/>
      <c r="BM35" s="299"/>
      <c r="BN35" s="297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9"/>
      <c r="CD35" s="258">
        <v>10000</v>
      </c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2">
        <v>70</v>
      </c>
      <c r="CR35" s="262"/>
      <c r="CS35" s="262"/>
      <c r="CT35" s="262"/>
      <c r="CU35" s="262"/>
      <c r="CV35" s="262"/>
      <c r="CW35" s="262"/>
      <c r="CX35" s="262"/>
      <c r="CY35" s="262"/>
      <c r="CZ35" s="262"/>
      <c r="DA35" s="262"/>
      <c r="DB35" s="282">
        <f>CD35*CQ35</f>
        <v>700000</v>
      </c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3"/>
      <c r="DN35" s="258">
        <v>835687.15</v>
      </c>
      <c r="DO35" s="260"/>
      <c r="DP35" s="260"/>
      <c r="DQ35" s="260"/>
      <c r="DR35" s="260"/>
      <c r="DS35" s="260"/>
      <c r="DT35" s="260"/>
      <c r="DU35" s="260"/>
      <c r="DV35" s="260"/>
      <c r="DW35" s="260"/>
      <c r="DX35" s="260"/>
      <c r="DY35" s="260"/>
      <c r="DZ35" s="260"/>
      <c r="EA35" s="260"/>
      <c r="EB35" s="260"/>
      <c r="EC35" s="261"/>
      <c r="ED35" s="258">
        <f>DB35-DN35</f>
        <v>-135687.15000000002</v>
      </c>
      <c r="EE35" s="260"/>
      <c r="EF35" s="260"/>
      <c r="EG35" s="260"/>
      <c r="EH35" s="260"/>
      <c r="EI35" s="260"/>
      <c r="EJ35" s="260"/>
      <c r="EK35" s="260"/>
      <c r="EL35" s="260"/>
      <c r="EM35" s="260"/>
      <c r="EN35" s="260"/>
      <c r="EO35" s="260"/>
      <c r="EP35" s="260"/>
      <c r="EQ35" s="260"/>
      <c r="ER35" s="260"/>
      <c r="ES35" s="260"/>
      <c r="ET35" s="260"/>
      <c r="EU35" s="260"/>
      <c r="EV35" s="259">
        <f>(ED35/DN35*100)</f>
        <v>-16.236596434443204</v>
      </c>
      <c r="EW35" s="260"/>
      <c r="EX35" s="260"/>
      <c r="EY35" s="260"/>
      <c r="EZ35" s="260"/>
      <c r="FA35" s="260"/>
      <c r="FB35" s="260"/>
      <c r="FC35" s="260"/>
      <c r="FD35" s="260"/>
      <c r="FE35" s="260"/>
      <c r="FF35" s="260"/>
      <c r="FG35" s="260"/>
      <c r="FH35" s="260"/>
      <c r="FI35" s="260"/>
      <c r="FJ35" s="260"/>
      <c r="FK35" s="261"/>
      <c r="FL35" s="319"/>
      <c r="FM35" s="320"/>
      <c r="FN35" s="320"/>
      <c r="FO35" s="320"/>
      <c r="FP35" s="320"/>
      <c r="FQ35" s="320"/>
      <c r="FR35" s="320"/>
      <c r="FS35" s="320"/>
      <c r="FT35" s="320"/>
      <c r="FU35" s="320"/>
      <c r="FV35" s="320"/>
      <c r="FW35" s="320"/>
      <c r="FX35" s="320"/>
      <c r="FY35" s="320"/>
      <c r="FZ35" s="320"/>
      <c r="GA35" s="320"/>
      <c r="GB35" s="320"/>
      <c r="GC35" s="320"/>
      <c r="GD35" s="320"/>
      <c r="GE35" s="321"/>
    </row>
    <row r="36" spans="1:187" s="88" customFormat="1" ht="34.5" customHeight="1">
      <c r="A36" s="248">
        <v>1</v>
      </c>
      <c r="B36" s="248"/>
      <c r="C36" s="248"/>
      <c r="D36" s="248"/>
      <c r="E36" s="248"/>
      <c r="F36" s="276" t="s">
        <v>218</v>
      </c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53">
        <v>134</v>
      </c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258">
        <v>0</v>
      </c>
      <c r="BE36" s="280"/>
      <c r="BF36" s="280"/>
      <c r="BG36" s="280"/>
      <c r="BH36" s="280"/>
      <c r="BI36" s="280"/>
      <c r="BJ36" s="280"/>
      <c r="BK36" s="280"/>
      <c r="BL36" s="280"/>
      <c r="BM36" s="281"/>
      <c r="BN36" s="258">
        <v>0</v>
      </c>
      <c r="BO36" s="282"/>
      <c r="BP36" s="282"/>
      <c r="BQ36" s="282"/>
      <c r="BR36" s="282"/>
      <c r="BS36" s="282"/>
      <c r="BT36" s="282"/>
      <c r="BU36" s="282"/>
      <c r="BV36" s="282"/>
      <c r="BW36" s="282"/>
      <c r="BX36" s="282"/>
      <c r="BY36" s="282"/>
      <c r="BZ36" s="282"/>
      <c r="CA36" s="280"/>
      <c r="CB36" s="280"/>
      <c r="CC36" s="281"/>
      <c r="CD36" s="258">
        <v>7985.04</v>
      </c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62">
        <v>1</v>
      </c>
      <c r="CR36" s="262"/>
      <c r="CS36" s="262"/>
      <c r="CT36" s="262"/>
      <c r="CU36" s="262"/>
      <c r="CV36" s="262"/>
      <c r="CW36" s="262"/>
      <c r="CX36" s="262"/>
      <c r="CY36" s="262"/>
      <c r="CZ36" s="262"/>
      <c r="DA36" s="262"/>
      <c r="DB36" s="282">
        <f>CD36*CQ36</f>
        <v>7985.04</v>
      </c>
      <c r="DC36" s="282"/>
      <c r="DD36" s="282"/>
      <c r="DE36" s="282"/>
      <c r="DF36" s="282"/>
      <c r="DG36" s="282"/>
      <c r="DH36" s="282"/>
      <c r="DI36" s="282"/>
      <c r="DJ36" s="282"/>
      <c r="DK36" s="282"/>
      <c r="DL36" s="282"/>
      <c r="DM36" s="283"/>
      <c r="DN36" s="258">
        <v>0</v>
      </c>
      <c r="DO36" s="280"/>
      <c r="DP36" s="280"/>
      <c r="DQ36" s="280"/>
      <c r="DR36" s="280"/>
      <c r="DS36" s="280"/>
      <c r="DT36" s="280"/>
      <c r="DU36" s="280"/>
      <c r="DV36" s="280"/>
      <c r="DW36" s="280"/>
      <c r="DX36" s="280"/>
      <c r="DY36" s="280"/>
      <c r="DZ36" s="280"/>
      <c r="EA36" s="280"/>
      <c r="EB36" s="280"/>
      <c r="EC36" s="281"/>
      <c r="ED36" s="258">
        <v>0</v>
      </c>
      <c r="EE36" s="280"/>
      <c r="EF36" s="280"/>
      <c r="EG36" s="280"/>
      <c r="EH36" s="280"/>
      <c r="EI36" s="280"/>
      <c r="EJ36" s="280"/>
      <c r="EK36" s="280"/>
      <c r="EL36" s="280"/>
      <c r="EM36" s="280"/>
      <c r="EN36" s="280"/>
      <c r="EO36" s="280"/>
      <c r="EP36" s="280"/>
      <c r="EQ36" s="280"/>
      <c r="ER36" s="280"/>
      <c r="ES36" s="280"/>
      <c r="ET36" s="280"/>
      <c r="EU36" s="280"/>
      <c r="EV36" s="293">
        <v>0</v>
      </c>
      <c r="EW36" s="280"/>
      <c r="EX36" s="280"/>
      <c r="EY36" s="280"/>
      <c r="EZ36" s="280"/>
      <c r="FA36" s="280"/>
      <c r="FB36" s="280"/>
      <c r="FC36" s="280"/>
      <c r="FD36" s="280"/>
      <c r="FE36" s="280"/>
      <c r="FF36" s="280"/>
      <c r="FG36" s="280"/>
      <c r="FH36" s="280"/>
      <c r="FI36" s="280"/>
      <c r="FJ36" s="280"/>
      <c r="FK36" s="281"/>
      <c r="FL36" s="312"/>
      <c r="FM36" s="312"/>
      <c r="FN36" s="312"/>
      <c r="FO36" s="312"/>
      <c r="FP36" s="312"/>
      <c r="FQ36" s="312"/>
      <c r="FR36" s="312"/>
      <c r="FS36" s="312"/>
      <c r="FT36" s="312"/>
      <c r="FU36" s="312"/>
      <c r="FV36" s="312"/>
      <c r="FW36" s="312"/>
      <c r="FX36" s="312"/>
      <c r="FY36" s="312"/>
      <c r="FZ36" s="312"/>
      <c r="GA36" s="312"/>
      <c r="GB36" s="312"/>
      <c r="GC36" s="312"/>
      <c r="GD36" s="312"/>
      <c r="GE36" s="313"/>
    </row>
    <row r="37" spans="1:187" ht="12.75" customHeight="1">
      <c r="A37" s="253" t="s">
        <v>18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5"/>
      <c r="AR37" s="253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8"/>
      <c r="BE37" s="260"/>
      <c r="BF37" s="260"/>
      <c r="BG37" s="260"/>
      <c r="BH37" s="260"/>
      <c r="BI37" s="260"/>
      <c r="BJ37" s="260"/>
      <c r="BK37" s="260"/>
      <c r="BL37" s="260"/>
      <c r="BM37" s="261"/>
      <c r="BN37" s="258"/>
      <c r="BO37" s="282"/>
      <c r="BP37" s="282"/>
      <c r="BQ37" s="282"/>
      <c r="BR37" s="282"/>
      <c r="BS37" s="282"/>
      <c r="BT37" s="282"/>
      <c r="BU37" s="282"/>
      <c r="BV37" s="282"/>
      <c r="BW37" s="282"/>
      <c r="BX37" s="282"/>
      <c r="BY37" s="282"/>
      <c r="BZ37" s="282"/>
      <c r="CA37" s="260"/>
      <c r="CB37" s="260"/>
      <c r="CC37" s="261"/>
      <c r="CD37" s="258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2"/>
      <c r="CR37" s="262"/>
      <c r="CS37" s="262"/>
      <c r="CT37" s="262"/>
      <c r="CU37" s="262"/>
      <c r="CV37" s="262"/>
      <c r="CW37" s="262"/>
      <c r="CX37" s="262"/>
      <c r="CY37" s="262"/>
      <c r="CZ37" s="262"/>
      <c r="DA37" s="262"/>
      <c r="DB37" s="282">
        <f>DB33+DB34+DB35+DB36</f>
        <v>13267985.04</v>
      </c>
      <c r="DC37" s="282"/>
      <c r="DD37" s="282"/>
      <c r="DE37" s="282"/>
      <c r="DF37" s="282"/>
      <c r="DG37" s="282"/>
      <c r="DH37" s="282"/>
      <c r="DI37" s="282"/>
      <c r="DJ37" s="282"/>
      <c r="DK37" s="282"/>
      <c r="DL37" s="282"/>
      <c r="DM37" s="283"/>
      <c r="DN37" s="258">
        <f>DN33+DN34+DN35</f>
        <v>11183807.510000002</v>
      </c>
      <c r="DO37" s="260"/>
      <c r="DP37" s="260"/>
      <c r="DQ37" s="260"/>
      <c r="DR37" s="260"/>
      <c r="DS37" s="260"/>
      <c r="DT37" s="260"/>
      <c r="DU37" s="260"/>
      <c r="DV37" s="260"/>
      <c r="DW37" s="260"/>
      <c r="DX37" s="260"/>
      <c r="DY37" s="260"/>
      <c r="DZ37" s="260"/>
      <c r="EA37" s="260"/>
      <c r="EB37" s="260"/>
      <c r="EC37" s="261"/>
      <c r="ED37" s="258">
        <f>DB37-DN37</f>
        <v>2084177.5299999975</v>
      </c>
      <c r="EE37" s="260"/>
      <c r="EF37" s="260"/>
      <c r="EG37" s="260"/>
      <c r="EH37" s="260"/>
      <c r="EI37" s="260"/>
      <c r="EJ37" s="260"/>
      <c r="EK37" s="260"/>
      <c r="EL37" s="260"/>
      <c r="EM37" s="260"/>
      <c r="EN37" s="260"/>
      <c r="EO37" s="260"/>
      <c r="EP37" s="260"/>
      <c r="EQ37" s="260"/>
      <c r="ER37" s="260"/>
      <c r="ES37" s="260"/>
      <c r="ET37" s="260"/>
      <c r="EU37" s="260"/>
      <c r="EV37" s="259">
        <f>(ED37/DN37*100)</f>
        <v>18.63567061697396</v>
      </c>
      <c r="EW37" s="260"/>
      <c r="EX37" s="260"/>
      <c r="EY37" s="260"/>
      <c r="EZ37" s="260"/>
      <c r="FA37" s="260"/>
      <c r="FB37" s="260"/>
      <c r="FC37" s="260"/>
      <c r="FD37" s="260"/>
      <c r="FE37" s="260"/>
      <c r="FF37" s="260"/>
      <c r="FG37" s="260"/>
      <c r="FH37" s="260"/>
      <c r="FI37" s="260"/>
      <c r="FJ37" s="260"/>
      <c r="FK37" s="261"/>
      <c r="FL37" s="260"/>
      <c r="FM37" s="260"/>
      <c r="FN37" s="260"/>
      <c r="FO37" s="260"/>
      <c r="FP37" s="260"/>
      <c r="FQ37" s="260"/>
      <c r="FR37" s="260"/>
      <c r="FS37" s="260"/>
      <c r="FT37" s="260"/>
      <c r="FU37" s="260"/>
      <c r="FV37" s="260"/>
      <c r="FW37" s="260"/>
      <c r="FX37" s="260"/>
      <c r="FY37" s="260"/>
      <c r="FZ37" s="260"/>
      <c r="GA37" s="260"/>
      <c r="GB37" s="260"/>
      <c r="GC37" s="260"/>
      <c r="GD37" s="260"/>
      <c r="GE37" s="261"/>
    </row>
    <row r="38" spans="1:187" ht="15.75" customHeight="1">
      <c r="A38" s="291" t="s">
        <v>138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  <c r="EO38" s="292"/>
      <c r="EP38" s="292"/>
      <c r="EQ38" s="292"/>
      <c r="ER38" s="292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2"/>
      <c r="FI38" s="292"/>
      <c r="FJ38" s="292"/>
      <c r="FK38" s="292"/>
      <c r="FL38" s="292"/>
      <c r="FM38" s="292"/>
      <c r="FN38" s="292"/>
      <c r="FO38" s="292"/>
      <c r="FP38" s="292"/>
      <c r="FQ38" s="292"/>
      <c r="FR38" s="292"/>
      <c r="FS38" s="292"/>
      <c r="FT38" s="292"/>
      <c r="FU38" s="292"/>
      <c r="FV38" s="292"/>
      <c r="FW38" s="292"/>
      <c r="FX38" s="292"/>
      <c r="FY38" s="292"/>
      <c r="FZ38" s="292"/>
      <c r="GA38" s="292"/>
      <c r="GB38" s="292"/>
      <c r="GC38" s="292"/>
      <c r="GD38" s="292"/>
      <c r="GE38" s="292"/>
    </row>
    <row r="39" spans="1:187" ht="12.75">
      <c r="A39" s="266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  <c r="EL39" s="267"/>
      <c r="EM39" s="267"/>
      <c r="EN39" s="267"/>
      <c r="EO39" s="267"/>
      <c r="EP39" s="267"/>
      <c r="EQ39" s="267"/>
      <c r="ER39" s="267"/>
      <c r="ES39" s="267"/>
      <c r="ET39" s="267"/>
      <c r="EU39" s="267"/>
      <c r="EV39" s="267"/>
      <c r="EW39" s="267"/>
      <c r="EX39" s="267"/>
      <c r="EY39" s="267"/>
      <c r="EZ39" s="267"/>
      <c r="FA39" s="267"/>
      <c r="FB39" s="267"/>
      <c r="FC39" s="267"/>
      <c r="FD39" s="267"/>
      <c r="FE39" s="267"/>
      <c r="FF39" s="267"/>
      <c r="FG39" s="267"/>
      <c r="FH39" s="267"/>
      <c r="FI39" s="267"/>
      <c r="FJ39" s="267"/>
      <c r="FK39" s="267"/>
      <c r="FL39" s="267"/>
      <c r="FM39" s="267"/>
      <c r="FN39" s="267"/>
      <c r="FO39" s="267"/>
      <c r="FP39" s="267"/>
      <c r="FQ39" s="267"/>
      <c r="FR39" s="267"/>
      <c r="FS39" s="267"/>
      <c r="FT39" s="267"/>
      <c r="FU39" s="267"/>
      <c r="FV39" s="267"/>
      <c r="FW39" s="267"/>
      <c r="FX39" s="267"/>
      <c r="FY39" s="267"/>
      <c r="FZ39" s="267"/>
      <c r="GA39" s="267"/>
      <c r="GB39" s="267"/>
      <c r="GC39" s="267"/>
      <c r="GD39" s="267"/>
      <c r="GE39" s="267"/>
    </row>
    <row r="40" spans="1:187" ht="14.25" customHeight="1">
      <c r="A40" s="305" t="s">
        <v>151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  <c r="DB40" s="305"/>
      <c r="DC40" s="305"/>
      <c r="DD40" s="305"/>
      <c r="DE40" s="305"/>
      <c r="DF40" s="305"/>
      <c r="DG40" s="305"/>
      <c r="DH40" s="305"/>
      <c r="DI40" s="305"/>
      <c r="DJ40" s="305"/>
      <c r="DK40" s="305"/>
      <c r="DL40" s="305"/>
      <c r="DM40" s="305"/>
      <c r="DN40" s="305"/>
      <c r="DO40" s="305"/>
      <c r="DP40" s="305"/>
      <c r="DQ40" s="305"/>
      <c r="DR40" s="305"/>
      <c r="DS40" s="305"/>
      <c r="DT40" s="305"/>
      <c r="DU40" s="305"/>
      <c r="DV40" s="305"/>
      <c r="DW40" s="305"/>
      <c r="DX40" s="305"/>
      <c r="DY40" s="305"/>
      <c r="DZ40" s="305"/>
      <c r="EA40" s="305"/>
      <c r="EB40" s="305"/>
      <c r="EC40" s="305"/>
      <c r="ED40" s="305"/>
      <c r="EE40" s="305"/>
      <c r="EF40" s="305"/>
      <c r="EG40" s="305"/>
      <c r="EH40" s="305"/>
      <c r="EI40" s="305"/>
      <c r="EJ40" s="305"/>
      <c r="EK40" s="305"/>
      <c r="EL40" s="305"/>
      <c r="EM40" s="305"/>
      <c r="EN40" s="305"/>
      <c r="EO40" s="305"/>
      <c r="EP40" s="305"/>
      <c r="EQ40" s="305"/>
      <c r="ER40" s="305"/>
      <c r="ES40" s="305"/>
      <c r="ET40" s="305"/>
      <c r="EU40" s="305"/>
      <c r="EV40" s="305"/>
      <c r="EW40" s="305"/>
      <c r="EX40" s="305"/>
      <c r="EY40" s="305"/>
      <c r="EZ40" s="305"/>
      <c r="FA40" s="305"/>
      <c r="FB40" s="305"/>
      <c r="FC40" s="305"/>
      <c r="FD40" s="305"/>
      <c r="FE40" s="305"/>
      <c r="FF40" s="305"/>
      <c r="FG40" s="305"/>
      <c r="FH40" s="305"/>
      <c r="FI40" s="305"/>
      <c r="FJ40" s="305"/>
      <c r="FK40" s="305"/>
      <c r="FL40" s="305"/>
      <c r="FM40" s="305"/>
      <c r="FN40" s="305"/>
      <c r="FO40" s="305"/>
      <c r="FP40" s="305"/>
      <c r="FQ40" s="305"/>
      <c r="FR40" s="305"/>
      <c r="FS40" s="305"/>
      <c r="FT40" s="305"/>
      <c r="FU40" s="305"/>
      <c r="FV40" s="305"/>
      <c r="FW40" s="305"/>
      <c r="FX40" s="305"/>
      <c r="FY40" s="305"/>
      <c r="FZ40" s="305"/>
      <c r="GA40" s="305"/>
      <c r="GB40" s="305"/>
      <c r="GC40" s="305"/>
      <c r="GD40" s="305"/>
      <c r="GE40" s="305"/>
    </row>
    <row r="41" spans="1:187" ht="6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</row>
    <row r="42" spans="1:187" ht="21" customHeight="1">
      <c r="A42" s="248" t="s">
        <v>106</v>
      </c>
      <c r="B42" s="248"/>
      <c r="C42" s="248"/>
      <c r="D42" s="248"/>
      <c r="E42" s="248"/>
      <c r="F42" s="248" t="s">
        <v>35</v>
      </c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53" t="s">
        <v>154</v>
      </c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4"/>
      <c r="EI42" s="254"/>
      <c r="EJ42" s="254"/>
      <c r="EK42" s="254"/>
      <c r="EL42" s="254"/>
      <c r="EM42" s="254"/>
      <c r="EN42" s="254"/>
      <c r="EO42" s="254"/>
      <c r="EP42" s="254"/>
      <c r="EQ42" s="254"/>
      <c r="ER42" s="255"/>
      <c r="ES42" s="253" t="s">
        <v>109</v>
      </c>
      <c r="ET42" s="251"/>
      <c r="EU42" s="251"/>
      <c r="EV42" s="251"/>
      <c r="EW42" s="251"/>
      <c r="EX42" s="251"/>
      <c r="EY42" s="251"/>
      <c r="EZ42" s="251"/>
      <c r="FA42" s="251"/>
      <c r="FB42" s="251"/>
      <c r="FC42" s="251"/>
      <c r="FD42" s="251"/>
      <c r="FE42" s="251"/>
      <c r="FF42" s="251"/>
      <c r="FG42" s="251"/>
      <c r="FH42" s="251"/>
      <c r="FI42" s="251"/>
      <c r="FJ42" s="251"/>
      <c r="FK42" s="251"/>
      <c r="FL42" s="251"/>
      <c r="FM42" s="251"/>
      <c r="FN42" s="251"/>
      <c r="FO42" s="251"/>
      <c r="FP42" s="251"/>
      <c r="FQ42" s="251"/>
      <c r="FR42" s="251"/>
      <c r="FS42" s="251"/>
      <c r="FT42" s="251"/>
      <c r="FU42" s="251"/>
      <c r="FV42" s="251"/>
      <c r="FW42" s="251"/>
      <c r="FX42" s="251"/>
      <c r="FY42" s="251"/>
      <c r="FZ42" s="251"/>
      <c r="GA42" s="251"/>
      <c r="GB42" s="251"/>
      <c r="GC42" s="251"/>
      <c r="GD42" s="251"/>
      <c r="GE42" s="252"/>
    </row>
    <row r="43" spans="1:187" ht="12.75">
      <c r="A43" s="248">
        <v>1</v>
      </c>
      <c r="B43" s="248"/>
      <c r="C43" s="248"/>
      <c r="D43" s="248"/>
      <c r="E43" s="248"/>
      <c r="F43" s="263" t="s">
        <v>217</v>
      </c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  <c r="CD43" s="264"/>
      <c r="CE43" s="264"/>
      <c r="CF43" s="264"/>
      <c r="CG43" s="264"/>
      <c r="CH43" s="264"/>
      <c r="CI43" s="264"/>
      <c r="CJ43" s="264"/>
      <c r="CK43" s="264"/>
      <c r="CL43" s="264"/>
      <c r="CM43" s="264"/>
      <c r="CN43" s="264"/>
      <c r="CO43" s="264"/>
      <c r="CP43" s="264"/>
      <c r="CQ43" s="264"/>
      <c r="CR43" s="264"/>
      <c r="CS43" s="264"/>
      <c r="CT43" s="264"/>
      <c r="CU43" s="264"/>
      <c r="CV43" s="264"/>
      <c r="CW43" s="264"/>
      <c r="CX43" s="264"/>
      <c r="CY43" s="264"/>
      <c r="CZ43" s="264"/>
      <c r="DA43" s="264"/>
      <c r="DB43" s="264"/>
      <c r="DC43" s="264"/>
      <c r="DD43" s="264"/>
      <c r="DE43" s="264"/>
      <c r="DF43" s="264"/>
      <c r="DG43" s="264"/>
      <c r="DH43" s="264"/>
      <c r="DI43" s="264"/>
      <c r="DJ43" s="264"/>
      <c r="DK43" s="264"/>
      <c r="DL43" s="264"/>
      <c r="DM43" s="264"/>
      <c r="DN43" s="264"/>
      <c r="DO43" s="264"/>
      <c r="DP43" s="264"/>
      <c r="DQ43" s="264"/>
      <c r="DR43" s="264"/>
      <c r="DS43" s="264"/>
      <c r="DT43" s="264"/>
      <c r="DU43" s="264"/>
      <c r="DV43" s="264"/>
      <c r="DW43" s="253">
        <v>141</v>
      </c>
      <c r="DX43" s="254"/>
      <c r="DY43" s="254"/>
      <c r="DZ43" s="254"/>
      <c r="EA43" s="254"/>
      <c r="EB43" s="254"/>
      <c r="EC43" s="254"/>
      <c r="ED43" s="254"/>
      <c r="EE43" s="254"/>
      <c r="EF43" s="254"/>
      <c r="EG43" s="254"/>
      <c r="EH43" s="254"/>
      <c r="EI43" s="254"/>
      <c r="EJ43" s="254"/>
      <c r="EK43" s="254"/>
      <c r="EL43" s="254"/>
      <c r="EM43" s="254"/>
      <c r="EN43" s="254"/>
      <c r="EO43" s="254"/>
      <c r="EP43" s="254"/>
      <c r="EQ43" s="254"/>
      <c r="ER43" s="255"/>
      <c r="ES43" s="258">
        <v>825.33</v>
      </c>
      <c r="ET43" s="282"/>
      <c r="EU43" s="282"/>
      <c r="EV43" s="282"/>
      <c r="EW43" s="282"/>
      <c r="EX43" s="282"/>
      <c r="EY43" s="282"/>
      <c r="EZ43" s="282"/>
      <c r="FA43" s="282"/>
      <c r="FB43" s="282"/>
      <c r="FC43" s="282"/>
      <c r="FD43" s="282"/>
      <c r="FE43" s="282"/>
      <c r="FF43" s="282"/>
      <c r="FG43" s="282"/>
      <c r="FH43" s="282"/>
      <c r="FI43" s="282"/>
      <c r="FJ43" s="282"/>
      <c r="FK43" s="282"/>
      <c r="FL43" s="282"/>
      <c r="FM43" s="282"/>
      <c r="FN43" s="282"/>
      <c r="FO43" s="282"/>
      <c r="FP43" s="282"/>
      <c r="FQ43" s="282"/>
      <c r="FR43" s="282"/>
      <c r="FS43" s="282"/>
      <c r="FT43" s="282"/>
      <c r="FU43" s="282"/>
      <c r="FV43" s="282"/>
      <c r="FW43" s="282"/>
      <c r="FX43" s="282"/>
      <c r="FY43" s="282"/>
      <c r="FZ43" s="282"/>
      <c r="GA43" s="282"/>
      <c r="GB43" s="282"/>
      <c r="GC43" s="282"/>
      <c r="GD43" s="282"/>
      <c r="GE43" s="283"/>
    </row>
    <row r="44" spans="1:187" ht="12.75" hidden="1">
      <c r="A44" s="248">
        <v>2</v>
      </c>
      <c r="B44" s="248"/>
      <c r="C44" s="248"/>
      <c r="D44" s="248"/>
      <c r="E44" s="248"/>
      <c r="F44" s="248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53"/>
      <c r="DX44" s="254"/>
      <c r="DY44" s="254"/>
      <c r="DZ44" s="254"/>
      <c r="EA44" s="254"/>
      <c r="EB44" s="254"/>
      <c r="EC44" s="254"/>
      <c r="ED44" s="254"/>
      <c r="EE44" s="254"/>
      <c r="EF44" s="254"/>
      <c r="EG44" s="254"/>
      <c r="EH44" s="254"/>
      <c r="EI44" s="254"/>
      <c r="EJ44" s="254"/>
      <c r="EK44" s="254"/>
      <c r="EL44" s="254"/>
      <c r="EM44" s="254"/>
      <c r="EN44" s="254"/>
      <c r="EO44" s="254"/>
      <c r="EP44" s="254"/>
      <c r="EQ44" s="254"/>
      <c r="ER44" s="255"/>
      <c r="ES44" s="258"/>
      <c r="ET44" s="282"/>
      <c r="EU44" s="282"/>
      <c r="EV44" s="282"/>
      <c r="EW44" s="282"/>
      <c r="EX44" s="282"/>
      <c r="EY44" s="282"/>
      <c r="EZ44" s="282"/>
      <c r="FA44" s="282"/>
      <c r="FB44" s="282"/>
      <c r="FC44" s="282"/>
      <c r="FD44" s="282"/>
      <c r="FE44" s="282"/>
      <c r="FF44" s="282"/>
      <c r="FG44" s="282"/>
      <c r="FH44" s="282"/>
      <c r="FI44" s="282"/>
      <c r="FJ44" s="282"/>
      <c r="FK44" s="282"/>
      <c r="FL44" s="282"/>
      <c r="FM44" s="282"/>
      <c r="FN44" s="282"/>
      <c r="FO44" s="282"/>
      <c r="FP44" s="282"/>
      <c r="FQ44" s="282"/>
      <c r="FR44" s="282"/>
      <c r="FS44" s="282"/>
      <c r="FT44" s="282"/>
      <c r="FU44" s="282"/>
      <c r="FV44" s="282"/>
      <c r="FW44" s="282"/>
      <c r="FX44" s="282"/>
      <c r="FY44" s="282"/>
      <c r="FZ44" s="282"/>
      <c r="GA44" s="282"/>
      <c r="GB44" s="282"/>
      <c r="GC44" s="282"/>
      <c r="GD44" s="282"/>
      <c r="GE44" s="283"/>
    </row>
    <row r="45" spans="1:187" ht="11.25" customHeight="1">
      <c r="A45" s="276" t="s">
        <v>18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  <c r="DN45" s="277"/>
      <c r="DO45" s="277"/>
      <c r="DP45" s="277"/>
      <c r="DQ45" s="277"/>
      <c r="DR45" s="277"/>
      <c r="DS45" s="277"/>
      <c r="DT45" s="277"/>
      <c r="DU45" s="277"/>
      <c r="DV45" s="277"/>
      <c r="DW45" s="277"/>
      <c r="DX45" s="277"/>
      <c r="DY45" s="277"/>
      <c r="DZ45" s="277"/>
      <c r="EA45" s="277"/>
      <c r="EB45" s="277"/>
      <c r="EC45" s="277"/>
      <c r="ED45" s="277"/>
      <c r="EE45" s="277"/>
      <c r="EF45" s="277"/>
      <c r="EG45" s="277"/>
      <c r="EH45" s="277"/>
      <c r="EI45" s="277"/>
      <c r="EJ45" s="277"/>
      <c r="EK45" s="277"/>
      <c r="EL45" s="277"/>
      <c r="EM45" s="277"/>
      <c r="EN45" s="277"/>
      <c r="EO45" s="277"/>
      <c r="EP45" s="277"/>
      <c r="EQ45" s="277"/>
      <c r="ER45" s="278"/>
      <c r="ES45" s="258">
        <f>ES43</f>
        <v>825.33</v>
      </c>
      <c r="ET45" s="282"/>
      <c r="EU45" s="282"/>
      <c r="EV45" s="282"/>
      <c r="EW45" s="282"/>
      <c r="EX45" s="282"/>
      <c r="EY45" s="282"/>
      <c r="EZ45" s="282"/>
      <c r="FA45" s="282"/>
      <c r="FB45" s="282"/>
      <c r="FC45" s="282"/>
      <c r="FD45" s="282"/>
      <c r="FE45" s="282"/>
      <c r="FF45" s="282"/>
      <c r="FG45" s="282"/>
      <c r="FH45" s="282"/>
      <c r="FI45" s="282"/>
      <c r="FJ45" s="282"/>
      <c r="FK45" s="282"/>
      <c r="FL45" s="282"/>
      <c r="FM45" s="282"/>
      <c r="FN45" s="282"/>
      <c r="FO45" s="282"/>
      <c r="FP45" s="282"/>
      <c r="FQ45" s="282"/>
      <c r="FR45" s="282"/>
      <c r="FS45" s="282"/>
      <c r="FT45" s="282"/>
      <c r="FU45" s="282"/>
      <c r="FV45" s="282"/>
      <c r="FW45" s="282"/>
      <c r="FX45" s="282"/>
      <c r="FY45" s="282"/>
      <c r="FZ45" s="282"/>
      <c r="GA45" s="282"/>
      <c r="GB45" s="282"/>
      <c r="GC45" s="282"/>
      <c r="GD45" s="282"/>
      <c r="GE45" s="283"/>
    </row>
    <row r="46" spans="1:187" ht="13.5" customHeight="1">
      <c r="A46" s="249" t="s">
        <v>143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250"/>
      <c r="ER46" s="250"/>
      <c r="ES46" s="250"/>
      <c r="ET46" s="250"/>
      <c r="EU46" s="250"/>
      <c r="EV46" s="250"/>
      <c r="EW46" s="250"/>
      <c r="EX46" s="250"/>
      <c r="EY46" s="250"/>
      <c r="EZ46" s="250"/>
      <c r="FA46" s="250"/>
      <c r="FB46" s="250"/>
      <c r="FC46" s="250"/>
      <c r="FD46" s="250"/>
      <c r="FE46" s="250"/>
      <c r="FF46" s="250"/>
      <c r="FG46" s="250"/>
      <c r="FH46" s="250"/>
      <c r="FI46" s="250"/>
      <c r="FJ46" s="250"/>
      <c r="FK46" s="250"/>
      <c r="FL46" s="250"/>
      <c r="FM46" s="250"/>
      <c r="FN46" s="250"/>
      <c r="FO46" s="250"/>
      <c r="FP46" s="250"/>
      <c r="FQ46" s="250"/>
      <c r="FR46" s="250"/>
      <c r="FS46" s="250"/>
      <c r="FT46" s="250"/>
      <c r="FU46" s="250"/>
      <c r="FV46" s="250"/>
      <c r="FW46" s="250"/>
      <c r="FX46" s="250"/>
      <c r="FY46" s="250"/>
      <c r="FZ46" s="250"/>
      <c r="GA46" s="250"/>
      <c r="GB46" s="250"/>
      <c r="GC46" s="250"/>
      <c r="GD46" s="250"/>
      <c r="GE46" s="250"/>
    </row>
    <row r="47" spans="1:187" ht="11.2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</row>
    <row r="48" spans="1:187" ht="11.25" customHeight="1">
      <c r="A48" s="322" t="s">
        <v>144</v>
      </c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2"/>
      <c r="AR48" s="322"/>
      <c r="AS48" s="322"/>
      <c r="AT48" s="322"/>
      <c r="AU48" s="322"/>
      <c r="AV48" s="322"/>
      <c r="AW48" s="322"/>
      <c r="AX48" s="322"/>
      <c r="AY48" s="322"/>
      <c r="AZ48" s="322"/>
      <c r="BA48" s="322"/>
      <c r="BB48" s="322"/>
      <c r="BC48" s="322"/>
      <c r="BD48" s="322"/>
      <c r="BE48" s="322"/>
      <c r="BF48" s="322"/>
      <c r="BG48" s="322"/>
      <c r="BH48" s="322"/>
      <c r="BI48" s="322"/>
      <c r="BJ48" s="322"/>
      <c r="BK48" s="322"/>
      <c r="BL48" s="322"/>
      <c r="BM48" s="322"/>
      <c r="BN48" s="322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2"/>
      <c r="BZ48" s="322"/>
      <c r="CA48" s="322"/>
      <c r="CB48" s="322"/>
      <c r="CC48" s="322"/>
      <c r="CD48" s="322"/>
      <c r="CE48" s="322"/>
      <c r="CF48" s="322"/>
      <c r="CG48" s="322"/>
      <c r="CH48" s="322"/>
      <c r="CI48" s="322"/>
      <c r="CJ48" s="322"/>
      <c r="CK48" s="322"/>
      <c r="CL48" s="322"/>
      <c r="CM48" s="322"/>
      <c r="CN48" s="322"/>
      <c r="CO48" s="322"/>
      <c r="CP48" s="322"/>
      <c r="CQ48" s="322"/>
      <c r="CR48" s="322"/>
      <c r="CS48" s="322"/>
      <c r="CT48" s="322"/>
      <c r="CU48" s="322"/>
      <c r="CV48" s="322"/>
      <c r="CW48" s="322"/>
      <c r="CX48" s="322"/>
      <c r="CY48" s="322"/>
      <c r="CZ48" s="322"/>
      <c r="DA48" s="322"/>
      <c r="DB48" s="322"/>
      <c r="DC48" s="322"/>
      <c r="DD48" s="322"/>
      <c r="DE48" s="322"/>
      <c r="DF48" s="322"/>
      <c r="DG48" s="322"/>
      <c r="DH48" s="322"/>
      <c r="DI48" s="322"/>
      <c r="DJ48" s="322"/>
      <c r="DK48" s="322"/>
      <c r="DL48" s="322"/>
      <c r="DM48" s="322"/>
      <c r="DN48" s="322"/>
      <c r="DO48" s="322"/>
      <c r="DP48" s="322"/>
      <c r="DQ48" s="322"/>
      <c r="DR48" s="322"/>
      <c r="DS48" s="322"/>
      <c r="DT48" s="322"/>
      <c r="DU48" s="322"/>
      <c r="DV48" s="322"/>
      <c r="DW48" s="322"/>
      <c r="DX48" s="322"/>
      <c r="DY48" s="322"/>
      <c r="DZ48" s="322"/>
      <c r="EA48" s="322"/>
      <c r="EB48" s="322"/>
      <c r="EC48" s="322"/>
      <c r="ED48" s="322"/>
      <c r="EE48" s="322"/>
      <c r="EF48" s="322"/>
      <c r="EG48" s="322"/>
      <c r="EH48" s="322"/>
      <c r="EI48" s="322"/>
      <c r="EJ48" s="322"/>
      <c r="EK48" s="322"/>
      <c r="EL48" s="322"/>
      <c r="EM48" s="322"/>
      <c r="EN48" s="322"/>
      <c r="EO48" s="322"/>
      <c r="EP48" s="322"/>
      <c r="EQ48" s="322"/>
      <c r="ER48" s="322"/>
      <c r="ES48" s="322"/>
      <c r="ET48" s="322"/>
      <c r="EU48" s="322"/>
      <c r="EV48" s="322"/>
      <c r="EW48" s="322"/>
      <c r="EX48" s="322"/>
      <c r="EY48" s="322"/>
      <c r="EZ48" s="322"/>
      <c r="FA48" s="322"/>
      <c r="FB48" s="322"/>
      <c r="FC48" s="322"/>
      <c r="FD48" s="322"/>
      <c r="FE48" s="322"/>
      <c r="FF48" s="322"/>
      <c r="FG48" s="322"/>
      <c r="FH48" s="322"/>
      <c r="FI48" s="322"/>
      <c r="FJ48" s="322"/>
      <c r="FK48" s="322"/>
      <c r="FL48" s="322"/>
      <c r="FM48" s="322"/>
      <c r="FN48" s="322"/>
      <c r="FO48" s="322"/>
      <c r="FP48" s="322"/>
      <c r="FQ48" s="322"/>
      <c r="FR48" s="322"/>
      <c r="FS48" s="322"/>
      <c r="FT48" s="322"/>
      <c r="FU48" s="322"/>
      <c r="FV48" s="322"/>
      <c r="FW48" s="322"/>
      <c r="FX48" s="322"/>
      <c r="FY48" s="322"/>
      <c r="FZ48" s="322"/>
      <c r="GA48" s="322"/>
      <c r="GB48" s="322"/>
      <c r="GC48" s="322"/>
      <c r="GD48" s="322"/>
      <c r="GE48" s="322"/>
    </row>
    <row r="49" spans="1:187" ht="11.25" customHeight="1">
      <c r="A49" s="279" t="s">
        <v>112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  <c r="DK49" s="279"/>
      <c r="DL49" s="279"/>
      <c r="DM49" s="279"/>
      <c r="DN49" s="279"/>
      <c r="DO49" s="279"/>
      <c r="DP49" s="279"/>
      <c r="DQ49" s="279"/>
      <c r="DR49" s="279"/>
      <c r="DS49" s="279"/>
      <c r="DT49" s="279"/>
      <c r="DU49" s="279"/>
      <c r="DV49" s="279"/>
      <c r="DW49" s="279"/>
      <c r="DX49" s="279"/>
      <c r="DY49" s="279"/>
      <c r="DZ49" s="279"/>
      <c r="EA49" s="279"/>
      <c r="EB49" s="279"/>
      <c r="EC49" s="279"/>
      <c r="ED49" s="279"/>
      <c r="EE49" s="279"/>
      <c r="EF49" s="279"/>
      <c r="EG49" s="279"/>
      <c r="EH49" s="279"/>
      <c r="EI49" s="279"/>
      <c r="EJ49" s="279"/>
      <c r="EK49" s="279"/>
      <c r="EL49" s="279"/>
      <c r="EM49" s="279"/>
      <c r="EN49" s="279"/>
      <c r="EO49" s="279"/>
      <c r="EP49" s="279"/>
      <c r="EQ49" s="279"/>
      <c r="ER49" s="279"/>
      <c r="ES49" s="279"/>
      <c r="ET49" s="279"/>
      <c r="EU49" s="279"/>
      <c r="EV49" s="279"/>
      <c r="EW49" s="279"/>
      <c r="EX49" s="279"/>
      <c r="EY49" s="279"/>
      <c r="EZ49" s="279"/>
      <c r="FA49" s="279"/>
      <c r="FB49" s="279"/>
      <c r="FC49" s="279"/>
      <c r="FD49" s="279"/>
      <c r="FE49" s="279"/>
      <c r="FF49" s="279"/>
      <c r="FG49" s="279"/>
      <c r="FH49" s="279"/>
      <c r="FI49" s="279"/>
      <c r="FJ49" s="279"/>
      <c r="FK49" s="279"/>
      <c r="FL49" s="279"/>
      <c r="FM49" s="279"/>
      <c r="FN49" s="279"/>
      <c r="FO49" s="279"/>
      <c r="FP49" s="279"/>
      <c r="FQ49" s="279"/>
      <c r="FR49" s="279"/>
      <c r="FS49" s="279"/>
      <c r="FT49" s="279"/>
      <c r="FU49" s="279"/>
      <c r="FV49" s="279"/>
      <c r="FW49" s="279"/>
      <c r="FX49" s="279"/>
      <c r="FY49" s="279"/>
      <c r="FZ49" s="279"/>
      <c r="GA49" s="279"/>
      <c r="GB49" s="279"/>
      <c r="GC49" s="279"/>
      <c r="GD49" s="279"/>
      <c r="GE49" s="279"/>
    </row>
    <row r="50" spans="1:187" ht="5.2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</row>
    <row r="51" spans="1:187" ht="23.25" customHeight="1">
      <c r="A51" s="248" t="s">
        <v>106</v>
      </c>
      <c r="B51" s="248"/>
      <c r="C51" s="248"/>
      <c r="D51" s="248"/>
      <c r="E51" s="248"/>
      <c r="F51" s="253" t="s">
        <v>35</v>
      </c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51"/>
      <c r="CN51" s="251"/>
      <c r="CO51" s="251"/>
      <c r="CP51" s="251"/>
      <c r="CQ51" s="251"/>
      <c r="CR51" s="251"/>
      <c r="CS51" s="251"/>
      <c r="CT51" s="251"/>
      <c r="CU51" s="251"/>
      <c r="CV51" s="251"/>
      <c r="CW51" s="251"/>
      <c r="CX51" s="251"/>
      <c r="CY51" s="251"/>
      <c r="CZ51" s="251"/>
      <c r="DA51" s="251"/>
      <c r="DB51" s="251"/>
      <c r="DC51" s="251"/>
      <c r="DD51" s="251"/>
      <c r="DE51" s="251"/>
      <c r="DF51" s="251"/>
      <c r="DG51" s="251"/>
      <c r="DH51" s="251"/>
      <c r="DI51" s="251"/>
      <c r="DJ51" s="251"/>
      <c r="DK51" s="251"/>
      <c r="DL51" s="251"/>
      <c r="DM51" s="251"/>
      <c r="DN51" s="251"/>
      <c r="DO51" s="251"/>
      <c r="DP51" s="251"/>
      <c r="DQ51" s="251"/>
      <c r="DR51" s="251"/>
      <c r="DS51" s="251"/>
      <c r="DT51" s="251"/>
      <c r="DU51" s="251"/>
      <c r="DV51" s="251"/>
      <c r="DW51" s="251"/>
      <c r="DX51" s="251"/>
      <c r="DY51" s="251"/>
      <c r="DZ51" s="251"/>
      <c r="EA51" s="251"/>
      <c r="EB51" s="251"/>
      <c r="EC51" s="251"/>
      <c r="ED51" s="251"/>
      <c r="EE51" s="251"/>
      <c r="EF51" s="251"/>
      <c r="EG51" s="251"/>
      <c r="EH51" s="251"/>
      <c r="EI51" s="251"/>
      <c r="EJ51" s="251"/>
      <c r="EK51" s="251"/>
      <c r="EL51" s="251"/>
      <c r="EM51" s="251"/>
      <c r="EN51" s="251"/>
      <c r="EO51" s="251"/>
      <c r="EP51" s="251"/>
      <c r="EQ51" s="251"/>
      <c r="ER51" s="252"/>
      <c r="ES51" s="253" t="s">
        <v>109</v>
      </c>
      <c r="ET51" s="251"/>
      <c r="EU51" s="251"/>
      <c r="EV51" s="251"/>
      <c r="EW51" s="251"/>
      <c r="EX51" s="251"/>
      <c r="EY51" s="251"/>
      <c r="EZ51" s="251"/>
      <c r="FA51" s="251"/>
      <c r="FB51" s="251"/>
      <c r="FC51" s="251"/>
      <c r="FD51" s="251"/>
      <c r="FE51" s="251"/>
      <c r="FF51" s="251"/>
      <c r="FG51" s="251"/>
      <c r="FH51" s="251"/>
      <c r="FI51" s="251"/>
      <c r="FJ51" s="251"/>
      <c r="FK51" s="251"/>
      <c r="FL51" s="251"/>
      <c r="FM51" s="251"/>
      <c r="FN51" s="251"/>
      <c r="FO51" s="251"/>
      <c r="FP51" s="251"/>
      <c r="FQ51" s="251"/>
      <c r="FR51" s="251"/>
      <c r="FS51" s="251"/>
      <c r="FT51" s="251"/>
      <c r="FU51" s="251"/>
      <c r="FV51" s="251"/>
      <c r="FW51" s="251"/>
      <c r="FX51" s="251"/>
      <c r="FY51" s="251"/>
      <c r="FZ51" s="251"/>
      <c r="GA51" s="251"/>
      <c r="GB51" s="251"/>
      <c r="GC51" s="251"/>
      <c r="GD51" s="251"/>
      <c r="GE51" s="252"/>
    </row>
    <row r="52" spans="1:187" ht="11.25">
      <c r="A52" s="248">
        <v>1</v>
      </c>
      <c r="B52" s="248"/>
      <c r="C52" s="248"/>
      <c r="D52" s="248"/>
      <c r="E52" s="248"/>
      <c r="F52" s="276" t="s">
        <v>216</v>
      </c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  <c r="BK52" s="277"/>
      <c r="BL52" s="277"/>
      <c r="BM52" s="277"/>
      <c r="BN52" s="277"/>
      <c r="BO52" s="277"/>
      <c r="BP52" s="277"/>
      <c r="BQ52" s="277"/>
      <c r="BR52" s="277"/>
      <c r="BS52" s="277"/>
      <c r="BT52" s="277"/>
      <c r="BU52" s="277"/>
      <c r="BV52" s="277"/>
      <c r="BW52" s="277"/>
      <c r="BX52" s="277"/>
      <c r="BY52" s="277"/>
      <c r="BZ52" s="277"/>
      <c r="CA52" s="277"/>
      <c r="CB52" s="277"/>
      <c r="CC52" s="277"/>
      <c r="CD52" s="277"/>
      <c r="CE52" s="277"/>
      <c r="CF52" s="277"/>
      <c r="CG52" s="277"/>
      <c r="CH52" s="277"/>
      <c r="CI52" s="277"/>
      <c r="CJ52" s="277"/>
      <c r="CK52" s="277"/>
      <c r="CL52" s="277"/>
      <c r="CM52" s="277"/>
      <c r="CN52" s="277"/>
      <c r="CO52" s="277"/>
      <c r="CP52" s="277"/>
      <c r="CQ52" s="277"/>
      <c r="CR52" s="277"/>
      <c r="CS52" s="277"/>
      <c r="CT52" s="277"/>
      <c r="CU52" s="277"/>
      <c r="CV52" s="277"/>
      <c r="CW52" s="277"/>
      <c r="CX52" s="277"/>
      <c r="CY52" s="277"/>
      <c r="CZ52" s="277"/>
      <c r="DA52" s="277"/>
      <c r="DB52" s="277"/>
      <c r="DC52" s="277"/>
      <c r="DD52" s="277"/>
      <c r="DE52" s="277"/>
      <c r="DF52" s="277"/>
      <c r="DG52" s="277"/>
      <c r="DH52" s="277"/>
      <c r="DI52" s="277"/>
      <c r="DJ52" s="277"/>
      <c r="DK52" s="277"/>
      <c r="DL52" s="277"/>
      <c r="DM52" s="277"/>
      <c r="DN52" s="277"/>
      <c r="DO52" s="277"/>
      <c r="DP52" s="277"/>
      <c r="DQ52" s="277"/>
      <c r="DR52" s="277"/>
      <c r="DS52" s="277"/>
      <c r="DT52" s="277"/>
      <c r="DU52" s="277"/>
      <c r="DV52" s="277"/>
      <c r="DW52" s="277"/>
      <c r="DX52" s="277"/>
      <c r="DY52" s="277"/>
      <c r="DZ52" s="277"/>
      <c r="EA52" s="277"/>
      <c r="EB52" s="277"/>
      <c r="EC52" s="277"/>
      <c r="ED52" s="277"/>
      <c r="EE52" s="277"/>
      <c r="EF52" s="277"/>
      <c r="EG52" s="277"/>
      <c r="EH52" s="277"/>
      <c r="EI52" s="277"/>
      <c r="EJ52" s="277"/>
      <c r="EK52" s="277"/>
      <c r="EL52" s="277"/>
      <c r="EM52" s="277"/>
      <c r="EN52" s="277"/>
      <c r="EO52" s="277"/>
      <c r="EP52" s="277"/>
      <c r="EQ52" s="277"/>
      <c r="ER52" s="278"/>
      <c r="ES52" s="258">
        <f>3390000+1390000+1700000+500000+53524.38-1049800+508975.62-280000+600000</f>
        <v>6812700</v>
      </c>
      <c r="ET52" s="282"/>
      <c r="EU52" s="282"/>
      <c r="EV52" s="282"/>
      <c r="EW52" s="282"/>
      <c r="EX52" s="282"/>
      <c r="EY52" s="282"/>
      <c r="EZ52" s="282"/>
      <c r="FA52" s="282"/>
      <c r="FB52" s="282"/>
      <c r="FC52" s="282"/>
      <c r="FD52" s="282"/>
      <c r="FE52" s="282"/>
      <c r="FF52" s="282"/>
      <c r="FG52" s="282"/>
      <c r="FH52" s="282"/>
      <c r="FI52" s="282"/>
      <c r="FJ52" s="282"/>
      <c r="FK52" s="282"/>
      <c r="FL52" s="282"/>
      <c r="FM52" s="282"/>
      <c r="FN52" s="282"/>
      <c r="FO52" s="282"/>
      <c r="FP52" s="282"/>
      <c r="FQ52" s="282"/>
      <c r="FR52" s="282"/>
      <c r="FS52" s="282"/>
      <c r="FT52" s="282"/>
      <c r="FU52" s="282"/>
      <c r="FV52" s="282"/>
      <c r="FW52" s="282"/>
      <c r="FX52" s="282"/>
      <c r="FY52" s="282"/>
      <c r="FZ52" s="282"/>
      <c r="GA52" s="282"/>
      <c r="GB52" s="282"/>
      <c r="GC52" s="282"/>
      <c r="GD52" s="282"/>
      <c r="GE52" s="283"/>
    </row>
    <row r="53" spans="1:187" ht="11.25" hidden="1">
      <c r="A53" s="248">
        <v>2</v>
      </c>
      <c r="B53" s="248"/>
      <c r="C53" s="248"/>
      <c r="D53" s="248"/>
      <c r="E53" s="248"/>
      <c r="F53" s="253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251"/>
      <c r="CN53" s="251"/>
      <c r="CO53" s="251"/>
      <c r="CP53" s="251"/>
      <c r="CQ53" s="251"/>
      <c r="CR53" s="251"/>
      <c r="CS53" s="251"/>
      <c r="CT53" s="251"/>
      <c r="CU53" s="251"/>
      <c r="CV53" s="251"/>
      <c r="CW53" s="251"/>
      <c r="CX53" s="251"/>
      <c r="CY53" s="251"/>
      <c r="CZ53" s="251"/>
      <c r="DA53" s="251"/>
      <c r="DB53" s="251"/>
      <c r="DC53" s="251"/>
      <c r="DD53" s="251"/>
      <c r="DE53" s="251"/>
      <c r="DF53" s="251"/>
      <c r="DG53" s="251"/>
      <c r="DH53" s="251"/>
      <c r="DI53" s="251"/>
      <c r="DJ53" s="251"/>
      <c r="DK53" s="251"/>
      <c r="DL53" s="251"/>
      <c r="DM53" s="251"/>
      <c r="DN53" s="251"/>
      <c r="DO53" s="251"/>
      <c r="DP53" s="251"/>
      <c r="DQ53" s="251"/>
      <c r="DR53" s="251"/>
      <c r="DS53" s="251"/>
      <c r="DT53" s="251"/>
      <c r="DU53" s="251"/>
      <c r="DV53" s="251"/>
      <c r="DW53" s="251"/>
      <c r="DX53" s="251"/>
      <c r="DY53" s="251"/>
      <c r="DZ53" s="251"/>
      <c r="EA53" s="251"/>
      <c r="EB53" s="251"/>
      <c r="EC53" s="251"/>
      <c r="ED53" s="251"/>
      <c r="EE53" s="251"/>
      <c r="EF53" s="251"/>
      <c r="EG53" s="251"/>
      <c r="EH53" s="251"/>
      <c r="EI53" s="251"/>
      <c r="EJ53" s="251"/>
      <c r="EK53" s="251"/>
      <c r="EL53" s="251"/>
      <c r="EM53" s="251"/>
      <c r="EN53" s="251"/>
      <c r="EO53" s="251"/>
      <c r="EP53" s="251"/>
      <c r="EQ53" s="251"/>
      <c r="ER53" s="252"/>
      <c r="ES53" s="258"/>
      <c r="ET53" s="282"/>
      <c r="EU53" s="282"/>
      <c r="EV53" s="282"/>
      <c r="EW53" s="282"/>
      <c r="EX53" s="282"/>
      <c r="EY53" s="282"/>
      <c r="EZ53" s="282"/>
      <c r="FA53" s="282"/>
      <c r="FB53" s="282"/>
      <c r="FC53" s="282"/>
      <c r="FD53" s="282"/>
      <c r="FE53" s="282"/>
      <c r="FF53" s="282"/>
      <c r="FG53" s="282"/>
      <c r="FH53" s="282"/>
      <c r="FI53" s="282"/>
      <c r="FJ53" s="282"/>
      <c r="FK53" s="282"/>
      <c r="FL53" s="282"/>
      <c r="FM53" s="282"/>
      <c r="FN53" s="282"/>
      <c r="FO53" s="282"/>
      <c r="FP53" s="282"/>
      <c r="FQ53" s="282"/>
      <c r="FR53" s="282"/>
      <c r="FS53" s="282"/>
      <c r="FT53" s="282"/>
      <c r="FU53" s="282"/>
      <c r="FV53" s="282"/>
      <c r="FW53" s="282"/>
      <c r="FX53" s="282"/>
      <c r="FY53" s="282"/>
      <c r="FZ53" s="282"/>
      <c r="GA53" s="282"/>
      <c r="GB53" s="282"/>
      <c r="GC53" s="282"/>
      <c r="GD53" s="282"/>
      <c r="GE53" s="283"/>
    </row>
    <row r="54" spans="1:187" ht="11.25" customHeight="1">
      <c r="A54" s="276" t="s">
        <v>18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7"/>
      <c r="BK54" s="277"/>
      <c r="BL54" s="277"/>
      <c r="BM54" s="277"/>
      <c r="BN54" s="277"/>
      <c r="BO54" s="277"/>
      <c r="BP54" s="277"/>
      <c r="BQ54" s="277"/>
      <c r="BR54" s="277"/>
      <c r="BS54" s="277"/>
      <c r="BT54" s="277"/>
      <c r="BU54" s="277"/>
      <c r="BV54" s="277"/>
      <c r="BW54" s="277"/>
      <c r="BX54" s="277"/>
      <c r="BY54" s="277"/>
      <c r="BZ54" s="277"/>
      <c r="CA54" s="277"/>
      <c r="CB54" s="277"/>
      <c r="CC54" s="277"/>
      <c r="CD54" s="277"/>
      <c r="CE54" s="277"/>
      <c r="CF54" s="277"/>
      <c r="CG54" s="277"/>
      <c r="CH54" s="277"/>
      <c r="CI54" s="277"/>
      <c r="CJ54" s="277"/>
      <c r="CK54" s="277"/>
      <c r="CL54" s="277"/>
      <c r="CM54" s="277"/>
      <c r="CN54" s="277"/>
      <c r="CO54" s="277"/>
      <c r="CP54" s="277"/>
      <c r="CQ54" s="277"/>
      <c r="CR54" s="277"/>
      <c r="CS54" s="277"/>
      <c r="CT54" s="277"/>
      <c r="CU54" s="277"/>
      <c r="CV54" s="277"/>
      <c r="CW54" s="277"/>
      <c r="CX54" s="277"/>
      <c r="CY54" s="277"/>
      <c r="CZ54" s="277"/>
      <c r="DA54" s="277"/>
      <c r="DB54" s="277"/>
      <c r="DC54" s="277"/>
      <c r="DD54" s="277"/>
      <c r="DE54" s="277"/>
      <c r="DF54" s="277"/>
      <c r="DG54" s="277"/>
      <c r="DH54" s="277"/>
      <c r="DI54" s="277"/>
      <c r="DJ54" s="277"/>
      <c r="DK54" s="277"/>
      <c r="DL54" s="277"/>
      <c r="DM54" s="277"/>
      <c r="DN54" s="277"/>
      <c r="DO54" s="277"/>
      <c r="DP54" s="277"/>
      <c r="DQ54" s="277"/>
      <c r="DR54" s="277"/>
      <c r="DS54" s="277"/>
      <c r="DT54" s="277"/>
      <c r="DU54" s="277"/>
      <c r="DV54" s="277"/>
      <c r="DW54" s="277"/>
      <c r="DX54" s="277"/>
      <c r="DY54" s="277"/>
      <c r="DZ54" s="277"/>
      <c r="EA54" s="277"/>
      <c r="EB54" s="277"/>
      <c r="EC54" s="277"/>
      <c r="ED54" s="277"/>
      <c r="EE54" s="277"/>
      <c r="EF54" s="277"/>
      <c r="EG54" s="277"/>
      <c r="EH54" s="277"/>
      <c r="EI54" s="277"/>
      <c r="EJ54" s="277"/>
      <c r="EK54" s="277"/>
      <c r="EL54" s="277"/>
      <c r="EM54" s="277"/>
      <c r="EN54" s="277"/>
      <c r="EO54" s="277"/>
      <c r="EP54" s="277"/>
      <c r="EQ54" s="277"/>
      <c r="ER54" s="278"/>
      <c r="ES54" s="258">
        <f>ES52</f>
        <v>6812700</v>
      </c>
      <c r="ET54" s="282"/>
      <c r="EU54" s="282"/>
      <c r="EV54" s="282"/>
      <c r="EW54" s="282"/>
      <c r="EX54" s="282"/>
      <c r="EY54" s="282"/>
      <c r="EZ54" s="282"/>
      <c r="FA54" s="282"/>
      <c r="FB54" s="282"/>
      <c r="FC54" s="282"/>
      <c r="FD54" s="282"/>
      <c r="FE54" s="282"/>
      <c r="FF54" s="282"/>
      <c r="FG54" s="282"/>
      <c r="FH54" s="282"/>
      <c r="FI54" s="282"/>
      <c r="FJ54" s="282"/>
      <c r="FK54" s="282"/>
      <c r="FL54" s="282"/>
      <c r="FM54" s="282"/>
      <c r="FN54" s="282"/>
      <c r="FO54" s="282"/>
      <c r="FP54" s="282"/>
      <c r="FQ54" s="282"/>
      <c r="FR54" s="282"/>
      <c r="FS54" s="282"/>
      <c r="FT54" s="282"/>
      <c r="FU54" s="282"/>
      <c r="FV54" s="282"/>
      <c r="FW54" s="282"/>
      <c r="FX54" s="282"/>
      <c r="FY54" s="282"/>
      <c r="FZ54" s="282"/>
      <c r="GA54" s="282"/>
      <c r="GB54" s="282"/>
      <c r="GC54" s="282"/>
      <c r="GD54" s="282"/>
      <c r="GE54" s="283"/>
    </row>
    <row r="55" spans="1:187" ht="11.2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</row>
    <row r="56" spans="1:187" ht="11.25" customHeight="1" hidden="1">
      <c r="A56" s="279" t="s">
        <v>113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279"/>
      <c r="DK56" s="279"/>
      <c r="DL56" s="279"/>
      <c r="DM56" s="279"/>
      <c r="DN56" s="279"/>
      <c r="DO56" s="279"/>
      <c r="DP56" s="279"/>
      <c r="DQ56" s="279"/>
      <c r="DR56" s="279"/>
      <c r="DS56" s="279"/>
      <c r="DT56" s="279"/>
      <c r="DU56" s="279"/>
      <c r="DV56" s="279"/>
      <c r="DW56" s="279"/>
      <c r="DX56" s="279"/>
      <c r="DY56" s="279"/>
      <c r="DZ56" s="279"/>
      <c r="EA56" s="279"/>
      <c r="EB56" s="279"/>
      <c r="EC56" s="279"/>
      <c r="ED56" s="279"/>
      <c r="EE56" s="279"/>
      <c r="EF56" s="279"/>
      <c r="EG56" s="279"/>
      <c r="EH56" s="279"/>
      <c r="EI56" s="279"/>
      <c r="EJ56" s="279"/>
      <c r="EK56" s="279"/>
      <c r="EL56" s="279"/>
      <c r="EM56" s="279"/>
      <c r="EN56" s="279"/>
      <c r="EO56" s="279"/>
      <c r="EP56" s="279"/>
      <c r="EQ56" s="279"/>
      <c r="ER56" s="279"/>
      <c r="ES56" s="279"/>
      <c r="ET56" s="279"/>
      <c r="EU56" s="279"/>
      <c r="EV56" s="279"/>
      <c r="EW56" s="279"/>
      <c r="EX56" s="279"/>
      <c r="EY56" s="279"/>
      <c r="EZ56" s="279"/>
      <c r="FA56" s="279"/>
      <c r="FB56" s="279"/>
      <c r="FC56" s="279"/>
      <c r="FD56" s="279"/>
      <c r="FE56" s="279"/>
      <c r="FF56" s="279"/>
      <c r="FG56" s="279"/>
      <c r="FH56" s="279"/>
      <c r="FI56" s="279"/>
      <c r="FJ56" s="279"/>
      <c r="FK56" s="279"/>
      <c r="FL56" s="279"/>
      <c r="FM56" s="279"/>
      <c r="FN56" s="279"/>
      <c r="FO56" s="279"/>
      <c r="FP56" s="279"/>
      <c r="FQ56" s="279"/>
      <c r="FR56" s="279"/>
      <c r="FS56" s="279"/>
      <c r="FT56" s="279"/>
      <c r="FU56" s="279"/>
      <c r="FV56" s="279"/>
      <c r="FW56" s="279"/>
      <c r="FX56" s="279"/>
      <c r="FY56" s="279"/>
      <c r="FZ56" s="279"/>
      <c r="GA56" s="279"/>
      <c r="GB56" s="279"/>
      <c r="GC56" s="279"/>
      <c r="GD56" s="279"/>
      <c r="GE56" s="279"/>
    </row>
    <row r="57" spans="1:187" ht="7.5" customHeight="1" hidden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</row>
    <row r="58" spans="1:187" ht="26.25" customHeight="1" hidden="1">
      <c r="A58" s="248" t="s">
        <v>106</v>
      </c>
      <c r="B58" s="248"/>
      <c r="C58" s="248"/>
      <c r="D58" s="248"/>
      <c r="E58" s="248"/>
      <c r="F58" s="253" t="s">
        <v>35</v>
      </c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1"/>
      <c r="DE58" s="251"/>
      <c r="DF58" s="251"/>
      <c r="DG58" s="251"/>
      <c r="DH58" s="251"/>
      <c r="DI58" s="251"/>
      <c r="DJ58" s="251"/>
      <c r="DK58" s="251"/>
      <c r="DL58" s="251"/>
      <c r="DM58" s="251"/>
      <c r="DN58" s="251"/>
      <c r="DO58" s="251"/>
      <c r="DP58" s="251"/>
      <c r="DQ58" s="251"/>
      <c r="DR58" s="251"/>
      <c r="DS58" s="251"/>
      <c r="DT58" s="251"/>
      <c r="DU58" s="251"/>
      <c r="DV58" s="251"/>
      <c r="DW58" s="251"/>
      <c r="DX58" s="251"/>
      <c r="DY58" s="251"/>
      <c r="DZ58" s="251"/>
      <c r="EA58" s="251"/>
      <c r="EB58" s="251"/>
      <c r="EC58" s="251"/>
      <c r="ED58" s="251"/>
      <c r="EE58" s="251"/>
      <c r="EF58" s="251"/>
      <c r="EG58" s="251"/>
      <c r="EH58" s="251"/>
      <c r="EI58" s="251"/>
      <c r="EJ58" s="251"/>
      <c r="EK58" s="251"/>
      <c r="EL58" s="251"/>
      <c r="EM58" s="251"/>
      <c r="EN58" s="251"/>
      <c r="EO58" s="251"/>
      <c r="EP58" s="251"/>
      <c r="EQ58" s="251"/>
      <c r="ER58" s="252"/>
      <c r="ES58" s="253" t="s">
        <v>109</v>
      </c>
      <c r="ET58" s="251"/>
      <c r="EU58" s="251"/>
      <c r="EV58" s="251"/>
      <c r="EW58" s="251"/>
      <c r="EX58" s="251"/>
      <c r="EY58" s="251"/>
      <c r="EZ58" s="251"/>
      <c r="FA58" s="251"/>
      <c r="FB58" s="251"/>
      <c r="FC58" s="251"/>
      <c r="FD58" s="251"/>
      <c r="FE58" s="251"/>
      <c r="FF58" s="251"/>
      <c r="FG58" s="251"/>
      <c r="FH58" s="251"/>
      <c r="FI58" s="251"/>
      <c r="FJ58" s="251"/>
      <c r="FK58" s="251"/>
      <c r="FL58" s="251"/>
      <c r="FM58" s="251"/>
      <c r="FN58" s="251"/>
      <c r="FO58" s="251"/>
      <c r="FP58" s="251"/>
      <c r="FQ58" s="251"/>
      <c r="FR58" s="251"/>
      <c r="FS58" s="251"/>
      <c r="FT58" s="251"/>
      <c r="FU58" s="251"/>
      <c r="FV58" s="251"/>
      <c r="FW58" s="251"/>
      <c r="FX58" s="251"/>
      <c r="FY58" s="251"/>
      <c r="FZ58" s="251"/>
      <c r="GA58" s="251"/>
      <c r="GB58" s="251"/>
      <c r="GC58" s="251"/>
      <c r="GD58" s="251"/>
      <c r="GE58" s="252"/>
    </row>
    <row r="59" spans="1:187" ht="11.25" hidden="1">
      <c r="A59" s="248">
        <v>1</v>
      </c>
      <c r="B59" s="248"/>
      <c r="C59" s="248"/>
      <c r="D59" s="248"/>
      <c r="E59" s="248"/>
      <c r="F59" s="253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1"/>
      <c r="CL59" s="251"/>
      <c r="CM59" s="251"/>
      <c r="CN59" s="251"/>
      <c r="CO59" s="251"/>
      <c r="CP59" s="251"/>
      <c r="CQ59" s="251"/>
      <c r="CR59" s="251"/>
      <c r="CS59" s="251"/>
      <c r="CT59" s="251"/>
      <c r="CU59" s="251"/>
      <c r="CV59" s="251"/>
      <c r="CW59" s="251"/>
      <c r="CX59" s="251"/>
      <c r="CY59" s="251"/>
      <c r="CZ59" s="251"/>
      <c r="DA59" s="251"/>
      <c r="DB59" s="251"/>
      <c r="DC59" s="251"/>
      <c r="DD59" s="251"/>
      <c r="DE59" s="251"/>
      <c r="DF59" s="251"/>
      <c r="DG59" s="251"/>
      <c r="DH59" s="251"/>
      <c r="DI59" s="251"/>
      <c r="DJ59" s="251"/>
      <c r="DK59" s="251"/>
      <c r="DL59" s="251"/>
      <c r="DM59" s="251"/>
      <c r="DN59" s="251"/>
      <c r="DO59" s="251"/>
      <c r="DP59" s="251"/>
      <c r="DQ59" s="251"/>
      <c r="DR59" s="251"/>
      <c r="DS59" s="251"/>
      <c r="DT59" s="251"/>
      <c r="DU59" s="251"/>
      <c r="DV59" s="251"/>
      <c r="DW59" s="251"/>
      <c r="DX59" s="251"/>
      <c r="DY59" s="251"/>
      <c r="DZ59" s="251"/>
      <c r="EA59" s="251"/>
      <c r="EB59" s="251"/>
      <c r="EC59" s="251"/>
      <c r="ED59" s="251"/>
      <c r="EE59" s="251"/>
      <c r="EF59" s="251"/>
      <c r="EG59" s="251"/>
      <c r="EH59" s="251"/>
      <c r="EI59" s="251"/>
      <c r="EJ59" s="251"/>
      <c r="EK59" s="251"/>
      <c r="EL59" s="251"/>
      <c r="EM59" s="251"/>
      <c r="EN59" s="251"/>
      <c r="EO59" s="251"/>
      <c r="EP59" s="251"/>
      <c r="EQ59" s="251"/>
      <c r="ER59" s="252"/>
      <c r="ES59" s="253"/>
      <c r="ET59" s="251"/>
      <c r="EU59" s="251"/>
      <c r="EV59" s="251"/>
      <c r="EW59" s="251"/>
      <c r="EX59" s="251"/>
      <c r="EY59" s="251"/>
      <c r="EZ59" s="251"/>
      <c r="FA59" s="251"/>
      <c r="FB59" s="251"/>
      <c r="FC59" s="251"/>
      <c r="FD59" s="251"/>
      <c r="FE59" s="251"/>
      <c r="FF59" s="251"/>
      <c r="FG59" s="251"/>
      <c r="FH59" s="251"/>
      <c r="FI59" s="251"/>
      <c r="FJ59" s="251"/>
      <c r="FK59" s="251"/>
      <c r="FL59" s="251"/>
      <c r="FM59" s="251"/>
      <c r="FN59" s="251"/>
      <c r="FO59" s="251"/>
      <c r="FP59" s="251"/>
      <c r="FQ59" s="251"/>
      <c r="FR59" s="251"/>
      <c r="FS59" s="251"/>
      <c r="FT59" s="251"/>
      <c r="FU59" s="251"/>
      <c r="FV59" s="251"/>
      <c r="FW59" s="251"/>
      <c r="FX59" s="251"/>
      <c r="FY59" s="251"/>
      <c r="FZ59" s="251"/>
      <c r="GA59" s="251"/>
      <c r="GB59" s="251"/>
      <c r="GC59" s="251"/>
      <c r="GD59" s="251"/>
      <c r="GE59" s="252"/>
    </row>
    <row r="60" spans="1:187" ht="11.25" hidden="1">
      <c r="A60" s="248">
        <v>2</v>
      </c>
      <c r="B60" s="248"/>
      <c r="C60" s="248"/>
      <c r="D60" s="248"/>
      <c r="E60" s="248"/>
      <c r="F60" s="253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  <c r="CA60" s="251"/>
      <c r="CB60" s="251"/>
      <c r="CC60" s="251"/>
      <c r="CD60" s="251"/>
      <c r="CE60" s="251"/>
      <c r="CF60" s="251"/>
      <c r="CG60" s="251"/>
      <c r="CH60" s="251"/>
      <c r="CI60" s="251"/>
      <c r="CJ60" s="251"/>
      <c r="CK60" s="251"/>
      <c r="CL60" s="251"/>
      <c r="CM60" s="251"/>
      <c r="CN60" s="251"/>
      <c r="CO60" s="251"/>
      <c r="CP60" s="251"/>
      <c r="CQ60" s="251"/>
      <c r="CR60" s="251"/>
      <c r="CS60" s="251"/>
      <c r="CT60" s="251"/>
      <c r="CU60" s="251"/>
      <c r="CV60" s="251"/>
      <c r="CW60" s="251"/>
      <c r="CX60" s="251"/>
      <c r="CY60" s="251"/>
      <c r="CZ60" s="251"/>
      <c r="DA60" s="251"/>
      <c r="DB60" s="251"/>
      <c r="DC60" s="251"/>
      <c r="DD60" s="251"/>
      <c r="DE60" s="251"/>
      <c r="DF60" s="251"/>
      <c r="DG60" s="251"/>
      <c r="DH60" s="251"/>
      <c r="DI60" s="251"/>
      <c r="DJ60" s="251"/>
      <c r="DK60" s="251"/>
      <c r="DL60" s="251"/>
      <c r="DM60" s="251"/>
      <c r="DN60" s="251"/>
      <c r="DO60" s="251"/>
      <c r="DP60" s="251"/>
      <c r="DQ60" s="251"/>
      <c r="DR60" s="251"/>
      <c r="DS60" s="251"/>
      <c r="DT60" s="251"/>
      <c r="DU60" s="251"/>
      <c r="DV60" s="251"/>
      <c r="DW60" s="251"/>
      <c r="DX60" s="251"/>
      <c r="DY60" s="251"/>
      <c r="DZ60" s="251"/>
      <c r="EA60" s="251"/>
      <c r="EB60" s="251"/>
      <c r="EC60" s="251"/>
      <c r="ED60" s="251"/>
      <c r="EE60" s="251"/>
      <c r="EF60" s="251"/>
      <c r="EG60" s="251"/>
      <c r="EH60" s="251"/>
      <c r="EI60" s="251"/>
      <c r="EJ60" s="251"/>
      <c r="EK60" s="251"/>
      <c r="EL60" s="251"/>
      <c r="EM60" s="251"/>
      <c r="EN60" s="251"/>
      <c r="EO60" s="251"/>
      <c r="EP60" s="251"/>
      <c r="EQ60" s="251"/>
      <c r="ER60" s="252"/>
      <c r="ES60" s="253"/>
      <c r="ET60" s="251"/>
      <c r="EU60" s="251"/>
      <c r="EV60" s="251"/>
      <c r="EW60" s="251"/>
      <c r="EX60" s="251"/>
      <c r="EY60" s="251"/>
      <c r="EZ60" s="251"/>
      <c r="FA60" s="251"/>
      <c r="FB60" s="251"/>
      <c r="FC60" s="251"/>
      <c r="FD60" s="251"/>
      <c r="FE60" s="251"/>
      <c r="FF60" s="251"/>
      <c r="FG60" s="251"/>
      <c r="FH60" s="251"/>
      <c r="FI60" s="251"/>
      <c r="FJ60" s="251"/>
      <c r="FK60" s="251"/>
      <c r="FL60" s="251"/>
      <c r="FM60" s="251"/>
      <c r="FN60" s="251"/>
      <c r="FO60" s="251"/>
      <c r="FP60" s="251"/>
      <c r="FQ60" s="251"/>
      <c r="FR60" s="251"/>
      <c r="FS60" s="251"/>
      <c r="FT60" s="251"/>
      <c r="FU60" s="251"/>
      <c r="FV60" s="251"/>
      <c r="FW60" s="251"/>
      <c r="FX60" s="251"/>
      <c r="FY60" s="251"/>
      <c r="FZ60" s="251"/>
      <c r="GA60" s="251"/>
      <c r="GB60" s="251"/>
      <c r="GC60" s="251"/>
      <c r="GD60" s="251"/>
      <c r="GE60" s="252"/>
    </row>
    <row r="61" spans="1:187" ht="11.25" customHeight="1" hidden="1">
      <c r="A61" s="276" t="s">
        <v>18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277"/>
      <c r="BA61" s="277"/>
      <c r="BB61" s="277"/>
      <c r="BC61" s="277"/>
      <c r="BD61" s="277"/>
      <c r="BE61" s="277"/>
      <c r="BF61" s="277"/>
      <c r="BG61" s="277"/>
      <c r="BH61" s="277"/>
      <c r="BI61" s="277"/>
      <c r="BJ61" s="277"/>
      <c r="BK61" s="277"/>
      <c r="BL61" s="277"/>
      <c r="BM61" s="277"/>
      <c r="BN61" s="277"/>
      <c r="BO61" s="277"/>
      <c r="BP61" s="277"/>
      <c r="BQ61" s="277"/>
      <c r="BR61" s="277"/>
      <c r="BS61" s="277"/>
      <c r="BT61" s="277"/>
      <c r="BU61" s="277"/>
      <c r="BV61" s="277"/>
      <c r="BW61" s="277"/>
      <c r="BX61" s="277"/>
      <c r="BY61" s="277"/>
      <c r="BZ61" s="277"/>
      <c r="CA61" s="277"/>
      <c r="CB61" s="277"/>
      <c r="CC61" s="277"/>
      <c r="CD61" s="277"/>
      <c r="CE61" s="277"/>
      <c r="CF61" s="277"/>
      <c r="CG61" s="277"/>
      <c r="CH61" s="277"/>
      <c r="CI61" s="277"/>
      <c r="CJ61" s="277"/>
      <c r="CK61" s="277"/>
      <c r="CL61" s="277"/>
      <c r="CM61" s="277"/>
      <c r="CN61" s="277"/>
      <c r="CO61" s="277"/>
      <c r="CP61" s="277"/>
      <c r="CQ61" s="277"/>
      <c r="CR61" s="277"/>
      <c r="CS61" s="277"/>
      <c r="CT61" s="277"/>
      <c r="CU61" s="277"/>
      <c r="CV61" s="277"/>
      <c r="CW61" s="277"/>
      <c r="CX61" s="277"/>
      <c r="CY61" s="277"/>
      <c r="CZ61" s="277"/>
      <c r="DA61" s="277"/>
      <c r="DB61" s="277"/>
      <c r="DC61" s="277"/>
      <c r="DD61" s="277"/>
      <c r="DE61" s="277"/>
      <c r="DF61" s="277"/>
      <c r="DG61" s="277"/>
      <c r="DH61" s="277"/>
      <c r="DI61" s="277"/>
      <c r="DJ61" s="277"/>
      <c r="DK61" s="277"/>
      <c r="DL61" s="277"/>
      <c r="DM61" s="277"/>
      <c r="DN61" s="277"/>
      <c r="DO61" s="277"/>
      <c r="DP61" s="277"/>
      <c r="DQ61" s="277"/>
      <c r="DR61" s="277"/>
      <c r="DS61" s="277"/>
      <c r="DT61" s="277"/>
      <c r="DU61" s="277"/>
      <c r="DV61" s="277"/>
      <c r="DW61" s="277"/>
      <c r="DX61" s="277"/>
      <c r="DY61" s="277"/>
      <c r="DZ61" s="277"/>
      <c r="EA61" s="277"/>
      <c r="EB61" s="277"/>
      <c r="EC61" s="277"/>
      <c r="ED61" s="277"/>
      <c r="EE61" s="277"/>
      <c r="EF61" s="277"/>
      <c r="EG61" s="277"/>
      <c r="EH61" s="277"/>
      <c r="EI61" s="277"/>
      <c r="EJ61" s="277"/>
      <c r="EK61" s="277"/>
      <c r="EL61" s="277"/>
      <c r="EM61" s="277"/>
      <c r="EN61" s="277"/>
      <c r="EO61" s="277"/>
      <c r="EP61" s="277"/>
      <c r="EQ61" s="277"/>
      <c r="ER61" s="278"/>
      <c r="ES61" s="253"/>
      <c r="ET61" s="251"/>
      <c r="EU61" s="251"/>
      <c r="EV61" s="251"/>
      <c r="EW61" s="251"/>
      <c r="EX61" s="251"/>
      <c r="EY61" s="251"/>
      <c r="EZ61" s="251"/>
      <c r="FA61" s="251"/>
      <c r="FB61" s="251"/>
      <c r="FC61" s="251"/>
      <c r="FD61" s="251"/>
      <c r="FE61" s="251"/>
      <c r="FF61" s="251"/>
      <c r="FG61" s="251"/>
      <c r="FH61" s="251"/>
      <c r="FI61" s="251"/>
      <c r="FJ61" s="251"/>
      <c r="FK61" s="251"/>
      <c r="FL61" s="251"/>
      <c r="FM61" s="251"/>
      <c r="FN61" s="251"/>
      <c r="FO61" s="251"/>
      <c r="FP61" s="251"/>
      <c r="FQ61" s="251"/>
      <c r="FR61" s="251"/>
      <c r="FS61" s="251"/>
      <c r="FT61" s="251"/>
      <c r="FU61" s="251"/>
      <c r="FV61" s="251"/>
      <c r="FW61" s="251"/>
      <c r="FX61" s="251"/>
      <c r="FY61" s="251"/>
      <c r="FZ61" s="251"/>
      <c r="GA61" s="251"/>
      <c r="GB61" s="251"/>
      <c r="GC61" s="251"/>
      <c r="GD61" s="251"/>
      <c r="GE61" s="252"/>
    </row>
    <row r="62" spans="1:187" ht="11.25" hidden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</row>
    <row r="63" spans="1:187" ht="11.25" customHeight="1" hidden="1">
      <c r="A63" s="279" t="s">
        <v>114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279"/>
      <c r="AS63" s="279"/>
      <c r="AT63" s="279"/>
      <c r="AU63" s="279"/>
      <c r="AV63" s="279"/>
      <c r="AW63" s="279"/>
      <c r="AX63" s="279"/>
      <c r="AY63" s="279"/>
      <c r="AZ63" s="279"/>
      <c r="BA63" s="279"/>
      <c r="BB63" s="279"/>
      <c r="BC63" s="279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  <c r="CB63" s="279"/>
      <c r="CC63" s="279"/>
      <c r="CD63" s="279"/>
      <c r="CE63" s="279"/>
      <c r="CF63" s="279"/>
      <c r="CG63" s="279"/>
      <c r="CH63" s="279"/>
      <c r="CI63" s="279"/>
      <c r="CJ63" s="279"/>
      <c r="CK63" s="279"/>
      <c r="CL63" s="279"/>
      <c r="CM63" s="279"/>
      <c r="CN63" s="279"/>
      <c r="CO63" s="279"/>
      <c r="CP63" s="279"/>
      <c r="CQ63" s="279"/>
      <c r="CR63" s="279"/>
      <c r="CS63" s="279"/>
      <c r="CT63" s="279"/>
      <c r="CU63" s="279"/>
      <c r="CV63" s="279"/>
      <c r="CW63" s="279"/>
      <c r="CX63" s="279"/>
      <c r="CY63" s="279"/>
      <c r="CZ63" s="279"/>
      <c r="DA63" s="279"/>
      <c r="DB63" s="279"/>
      <c r="DC63" s="279"/>
      <c r="DD63" s="279"/>
      <c r="DE63" s="279"/>
      <c r="DF63" s="279"/>
      <c r="DG63" s="279"/>
      <c r="DH63" s="279"/>
      <c r="DI63" s="279"/>
      <c r="DJ63" s="279"/>
      <c r="DK63" s="279"/>
      <c r="DL63" s="279"/>
      <c r="DM63" s="279"/>
      <c r="DN63" s="279"/>
      <c r="DO63" s="279"/>
      <c r="DP63" s="279"/>
      <c r="DQ63" s="279"/>
      <c r="DR63" s="279"/>
      <c r="DS63" s="279"/>
      <c r="DT63" s="279"/>
      <c r="DU63" s="279"/>
      <c r="DV63" s="279"/>
      <c r="DW63" s="279"/>
      <c r="DX63" s="279"/>
      <c r="DY63" s="279"/>
      <c r="DZ63" s="279"/>
      <c r="EA63" s="279"/>
      <c r="EB63" s="279"/>
      <c r="EC63" s="279"/>
      <c r="ED63" s="279"/>
      <c r="EE63" s="279"/>
      <c r="EF63" s="279"/>
      <c r="EG63" s="279"/>
      <c r="EH63" s="279"/>
      <c r="EI63" s="279"/>
      <c r="EJ63" s="279"/>
      <c r="EK63" s="279"/>
      <c r="EL63" s="279"/>
      <c r="EM63" s="279"/>
      <c r="EN63" s="279"/>
      <c r="EO63" s="279"/>
      <c r="EP63" s="279"/>
      <c r="EQ63" s="279"/>
      <c r="ER63" s="279"/>
      <c r="ES63" s="279"/>
      <c r="ET63" s="279"/>
      <c r="EU63" s="279"/>
      <c r="EV63" s="279"/>
      <c r="EW63" s="279"/>
      <c r="EX63" s="279"/>
      <c r="EY63" s="279"/>
      <c r="EZ63" s="279"/>
      <c r="FA63" s="279"/>
      <c r="FB63" s="279"/>
      <c r="FC63" s="279"/>
      <c r="FD63" s="279"/>
      <c r="FE63" s="279"/>
      <c r="FF63" s="279"/>
      <c r="FG63" s="279"/>
      <c r="FH63" s="279"/>
      <c r="FI63" s="279"/>
      <c r="FJ63" s="279"/>
      <c r="FK63" s="279"/>
      <c r="FL63" s="279"/>
      <c r="FM63" s="279"/>
      <c r="FN63" s="279"/>
      <c r="FO63" s="279"/>
      <c r="FP63" s="279"/>
      <c r="FQ63" s="279"/>
      <c r="FR63" s="279"/>
      <c r="FS63" s="279"/>
      <c r="FT63" s="279"/>
      <c r="FU63" s="279"/>
      <c r="FV63" s="279"/>
      <c r="FW63" s="279"/>
      <c r="FX63" s="279"/>
      <c r="FY63" s="279"/>
      <c r="FZ63" s="279"/>
      <c r="GA63" s="279"/>
      <c r="GB63" s="279"/>
      <c r="GC63" s="279"/>
      <c r="GD63" s="279"/>
      <c r="GE63" s="279"/>
    </row>
    <row r="64" spans="1:187" ht="4.5" customHeight="1" hidden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</row>
    <row r="65" spans="1:187" ht="21" customHeight="1" hidden="1">
      <c r="A65" s="248" t="s">
        <v>106</v>
      </c>
      <c r="B65" s="248"/>
      <c r="C65" s="248"/>
      <c r="D65" s="248"/>
      <c r="E65" s="248"/>
      <c r="F65" s="253" t="s">
        <v>35</v>
      </c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2"/>
      <c r="ES65" s="253" t="s">
        <v>109</v>
      </c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2"/>
    </row>
    <row r="66" spans="1:187" ht="11.25" hidden="1">
      <c r="A66" s="248">
        <v>1</v>
      </c>
      <c r="B66" s="248"/>
      <c r="C66" s="248"/>
      <c r="D66" s="248"/>
      <c r="E66" s="248"/>
      <c r="F66" s="253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1"/>
      <c r="CL66" s="251"/>
      <c r="CM66" s="251"/>
      <c r="CN66" s="251"/>
      <c r="CO66" s="251"/>
      <c r="CP66" s="251"/>
      <c r="CQ66" s="251"/>
      <c r="CR66" s="251"/>
      <c r="CS66" s="251"/>
      <c r="CT66" s="251"/>
      <c r="CU66" s="251"/>
      <c r="CV66" s="251"/>
      <c r="CW66" s="251"/>
      <c r="CX66" s="251"/>
      <c r="CY66" s="251"/>
      <c r="CZ66" s="251"/>
      <c r="DA66" s="251"/>
      <c r="DB66" s="251"/>
      <c r="DC66" s="251"/>
      <c r="DD66" s="251"/>
      <c r="DE66" s="251"/>
      <c r="DF66" s="251"/>
      <c r="DG66" s="251"/>
      <c r="DH66" s="251"/>
      <c r="DI66" s="251"/>
      <c r="DJ66" s="251"/>
      <c r="DK66" s="251"/>
      <c r="DL66" s="251"/>
      <c r="DM66" s="251"/>
      <c r="DN66" s="251"/>
      <c r="DO66" s="251"/>
      <c r="DP66" s="251"/>
      <c r="DQ66" s="251"/>
      <c r="DR66" s="251"/>
      <c r="DS66" s="251"/>
      <c r="DT66" s="251"/>
      <c r="DU66" s="251"/>
      <c r="DV66" s="251"/>
      <c r="DW66" s="251"/>
      <c r="DX66" s="251"/>
      <c r="DY66" s="251"/>
      <c r="DZ66" s="251"/>
      <c r="EA66" s="251"/>
      <c r="EB66" s="251"/>
      <c r="EC66" s="251"/>
      <c r="ED66" s="251"/>
      <c r="EE66" s="251"/>
      <c r="EF66" s="251"/>
      <c r="EG66" s="251"/>
      <c r="EH66" s="251"/>
      <c r="EI66" s="251"/>
      <c r="EJ66" s="251"/>
      <c r="EK66" s="251"/>
      <c r="EL66" s="251"/>
      <c r="EM66" s="251"/>
      <c r="EN66" s="251"/>
      <c r="EO66" s="251"/>
      <c r="EP66" s="251"/>
      <c r="EQ66" s="251"/>
      <c r="ER66" s="252"/>
      <c r="ES66" s="253"/>
      <c r="ET66" s="251"/>
      <c r="EU66" s="251"/>
      <c r="EV66" s="251"/>
      <c r="EW66" s="251"/>
      <c r="EX66" s="251"/>
      <c r="EY66" s="251"/>
      <c r="EZ66" s="251"/>
      <c r="FA66" s="251"/>
      <c r="FB66" s="251"/>
      <c r="FC66" s="251"/>
      <c r="FD66" s="251"/>
      <c r="FE66" s="251"/>
      <c r="FF66" s="251"/>
      <c r="FG66" s="251"/>
      <c r="FH66" s="251"/>
      <c r="FI66" s="251"/>
      <c r="FJ66" s="251"/>
      <c r="FK66" s="251"/>
      <c r="FL66" s="251"/>
      <c r="FM66" s="251"/>
      <c r="FN66" s="251"/>
      <c r="FO66" s="251"/>
      <c r="FP66" s="251"/>
      <c r="FQ66" s="251"/>
      <c r="FR66" s="251"/>
      <c r="FS66" s="251"/>
      <c r="FT66" s="251"/>
      <c r="FU66" s="251"/>
      <c r="FV66" s="251"/>
      <c r="FW66" s="251"/>
      <c r="FX66" s="251"/>
      <c r="FY66" s="251"/>
      <c r="FZ66" s="251"/>
      <c r="GA66" s="251"/>
      <c r="GB66" s="251"/>
      <c r="GC66" s="251"/>
      <c r="GD66" s="251"/>
      <c r="GE66" s="252"/>
    </row>
    <row r="67" spans="1:187" ht="11.25" hidden="1">
      <c r="A67" s="248">
        <v>2</v>
      </c>
      <c r="B67" s="248"/>
      <c r="C67" s="248"/>
      <c r="D67" s="248"/>
      <c r="E67" s="248"/>
      <c r="F67" s="253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251"/>
      <c r="BK67" s="251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/>
      <c r="CP67" s="251"/>
      <c r="CQ67" s="251"/>
      <c r="CR67" s="251"/>
      <c r="CS67" s="251"/>
      <c r="CT67" s="251"/>
      <c r="CU67" s="251"/>
      <c r="CV67" s="251"/>
      <c r="CW67" s="251"/>
      <c r="CX67" s="251"/>
      <c r="CY67" s="251"/>
      <c r="CZ67" s="251"/>
      <c r="DA67" s="251"/>
      <c r="DB67" s="251"/>
      <c r="DC67" s="251"/>
      <c r="DD67" s="251"/>
      <c r="DE67" s="251"/>
      <c r="DF67" s="251"/>
      <c r="DG67" s="251"/>
      <c r="DH67" s="251"/>
      <c r="DI67" s="251"/>
      <c r="DJ67" s="251"/>
      <c r="DK67" s="251"/>
      <c r="DL67" s="251"/>
      <c r="DM67" s="251"/>
      <c r="DN67" s="251"/>
      <c r="DO67" s="251"/>
      <c r="DP67" s="251"/>
      <c r="DQ67" s="251"/>
      <c r="DR67" s="251"/>
      <c r="DS67" s="251"/>
      <c r="DT67" s="251"/>
      <c r="DU67" s="251"/>
      <c r="DV67" s="251"/>
      <c r="DW67" s="251"/>
      <c r="DX67" s="251"/>
      <c r="DY67" s="251"/>
      <c r="DZ67" s="251"/>
      <c r="EA67" s="251"/>
      <c r="EB67" s="251"/>
      <c r="EC67" s="251"/>
      <c r="ED67" s="251"/>
      <c r="EE67" s="251"/>
      <c r="EF67" s="251"/>
      <c r="EG67" s="251"/>
      <c r="EH67" s="251"/>
      <c r="EI67" s="251"/>
      <c r="EJ67" s="251"/>
      <c r="EK67" s="251"/>
      <c r="EL67" s="251"/>
      <c r="EM67" s="251"/>
      <c r="EN67" s="251"/>
      <c r="EO67" s="251"/>
      <c r="EP67" s="251"/>
      <c r="EQ67" s="251"/>
      <c r="ER67" s="252"/>
      <c r="ES67" s="253"/>
      <c r="ET67" s="251"/>
      <c r="EU67" s="251"/>
      <c r="EV67" s="251"/>
      <c r="EW67" s="251"/>
      <c r="EX67" s="251"/>
      <c r="EY67" s="251"/>
      <c r="EZ67" s="251"/>
      <c r="FA67" s="251"/>
      <c r="FB67" s="251"/>
      <c r="FC67" s="251"/>
      <c r="FD67" s="251"/>
      <c r="FE67" s="251"/>
      <c r="FF67" s="251"/>
      <c r="FG67" s="251"/>
      <c r="FH67" s="251"/>
      <c r="FI67" s="251"/>
      <c r="FJ67" s="251"/>
      <c r="FK67" s="251"/>
      <c r="FL67" s="251"/>
      <c r="FM67" s="251"/>
      <c r="FN67" s="251"/>
      <c r="FO67" s="251"/>
      <c r="FP67" s="251"/>
      <c r="FQ67" s="251"/>
      <c r="FR67" s="251"/>
      <c r="FS67" s="251"/>
      <c r="FT67" s="251"/>
      <c r="FU67" s="251"/>
      <c r="FV67" s="251"/>
      <c r="FW67" s="251"/>
      <c r="FX67" s="251"/>
      <c r="FY67" s="251"/>
      <c r="FZ67" s="251"/>
      <c r="GA67" s="251"/>
      <c r="GB67" s="251"/>
      <c r="GC67" s="251"/>
      <c r="GD67" s="251"/>
      <c r="GE67" s="252"/>
    </row>
    <row r="68" spans="1:187" ht="11.25" customHeight="1" hidden="1">
      <c r="A68" s="276" t="s">
        <v>18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7"/>
      <c r="AK68" s="277"/>
      <c r="AL68" s="277"/>
      <c r="AM68" s="277"/>
      <c r="AN68" s="277"/>
      <c r="AO68" s="277"/>
      <c r="AP68" s="277"/>
      <c r="AQ68" s="277"/>
      <c r="AR68" s="277"/>
      <c r="AS68" s="277"/>
      <c r="AT68" s="277"/>
      <c r="AU68" s="277"/>
      <c r="AV68" s="277"/>
      <c r="AW68" s="277"/>
      <c r="AX68" s="277"/>
      <c r="AY68" s="277"/>
      <c r="AZ68" s="277"/>
      <c r="BA68" s="277"/>
      <c r="BB68" s="277"/>
      <c r="BC68" s="277"/>
      <c r="BD68" s="277"/>
      <c r="BE68" s="277"/>
      <c r="BF68" s="277"/>
      <c r="BG68" s="277"/>
      <c r="BH68" s="277"/>
      <c r="BI68" s="277"/>
      <c r="BJ68" s="277"/>
      <c r="BK68" s="277"/>
      <c r="BL68" s="277"/>
      <c r="BM68" s="277"/>
      <c r="BN68" s="277"/>
      <c r="BO68" s="277"/>
      <c r="BP68" s="277"/>
      <c r="BQ68" s="277"/>
      <c r="BR68" s="277"/>
      <c r="BS68" s="277"/>
      <c r="BT68" s="277"/>
      <c r="BU68" s="277"/>
      <c r="BV68" s="277"/>
      <c r="BW68" s="277"/>
      <c r="BX68" s="277"/>
      <c r="BY68" s="277"/>
      <c r="BZ68" s="277"/>
      <c r="CA68" s="277"/>
      <c r="CB68" s="277"/>
      <c r="CC68" s="277"/>
      <c r="CD68" s="277"/>
      <c r="CE68" s="277"/>
      <c r="CF68" s="277"/>
      <c r="CG68" s="277"/>
      <c r="CH68" s="277"/>
      <c r="CI68" s="277"/>
      <c r="CJ68" s="277"/>
      <c r="CK68" s="277"/>
      <c r="CL68" s="277"/>
      <c r="CM68" s="277"/>
      <c r="CN68" s="277"/>
      <c r="CO68" s="277"/>
      <c r="CP68" s="277"/>
      <c r="CQ68" s="277"/>
      <c r="CR68" s="277"/>
      <c r="CS68" s="277"/>
      <c r="CT68" s="277"/>
      <c r="CU68" s="277"/>
      <c r="CV68" s="277"/>
      <c r="CW68" s="277"/>
      <c r="CX68" s="277"/>
      <c r="CY68" s="277"/>
      <c r="CZ68" s="277"/>
      <c r="DA68" s="277"/>
      <c r="DB68" s="277"/>
      <c r="DC68" s="277"/>
      <c r="DD68" s="277"/>
      <c r="DE68" s="277"/>
      <c r="DF68" s="277"/>
      <c r="DG68" s="277"/>
      <c r="DH68" s="277"/>
      <c r="DI68" s="277"/>
      <c r="DJ68" s="277"/>
      <c r="DK68" s="277"/>
      <c r="DL68" s="277"/>
      <c r="DM68" s="277"/>
      <c r="DN68" s="277"/>
      <c r="DO68" s="277"/>
      <c r="DP68" s="277"/>
      <c r="DQ68" s="277"/>
      <c r="DR68" s="277"/>
      <c r="DS68" s="277"/>
      <c r="DT68" s="277"/>
      <c r="DU68" s="277"/>
      <c r="DV68" s="277"/>
      <c r="DW68" s="277"/>
      <c r="DX68" s="277"/>
      <c r="DY68" s="277"/>
      <c r="DZ68" s="277"/>
      <c r="EA68" s="277"/>
      <c r="EB68" s="277"/>
      <c r="EC68" s="277"/>
      <c r="ED68" s="277"/>
      <c r="EE68" s="277"/>
      <c r="EF68" s="277"/>
      <c r="EG68" s="277"/>
      <c r="EH68" s="277"/>
      <c r="EI68" s="277"/>
      <c r="EJ68" s="277"/>
      <c r="EK68" s="277"/>
      <c r="EL68" s="277"/>
      <c r="EM68" s="277"/>
      <c r="EN68" s="277"/>
      <c r="EO68" s="277"/>
      <c r="EP68" s="277"/>
      <c r="EQ68" s="277"/>
      <c r="ER68" s="278"/>
      <c r="ES68" s="253"/>
      <c r="ET68" s="251"/>
      <c r="EU68" s="251"/>
      <c r="EV68" s="251"/>
      <c r="EW68" s="251"/>
      <c r="EX68" s="251"/>
      <c r="EY68" s="251"/>
      <c r="EZ68" s="251"/>
      <c r="FA68" s="251"/>
      <c r="FB68" s="251"/>
      <c r="FC68" s="251"/>
      <c r="FD68" s="251"/>
      <c r="FE68" s="251"/>
      <c r="FF68" s="251"/>
      <c r="FG68" s="251"/>
      <c r="FH68" s="251"/>
      <c r="FI68" s="251"/>
      <c r="FJ68" s="251"/>
      <c r="FK68" s="251"/>
      <c r="FL68" s="251"/>
      <c r="FM68" s="251"/>
      <c r="FN68" s="251"/>
      <c r="FO68" s="251"/>
      <c r="FP68" s="251"/>
      <c r="FQ68" s="251"/>
      <c r="FR68" s="251"/>
      <c r="FS68" s="251"/>
      <c r="FT68" s="251"/>
      <c r="FU68" s="251"/>
      <c r="FV68" s="251"/>
      <c r="FW68" s="251"/>
      <c r="FX68" s="251"/>
      <c r="FY68" s="251"/>
      <c r="FZ68" s="251"/>
      <c r="GA68" s="251"/>
      <c r="GB68" s="251"/>
      <c r="GC68" s="251"/>
      <c r="GD68" s="251"/>
      <c r="GE68" s="252"/>
    </row>
    <row r="69" spans="1:187" ht="11.25" hidden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</row>
    <row r="70" spans="1:187" ht="11.25" customHeight="1" hidden="1">
      <c r="A70" s="279" t="s">
        <v>115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  <c r="BC70" s="279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/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9"/>
      <c r="CI70" s="279"/>
      <c r="CJ70" s="279"/>
      <c r="CK70" s="279"/>
      <c r="CL70" s="279"/>
      <c r="CM70" s="279"/>
      <c r="CN70" s="279"/>
      <c r="CO70" s="279"/>
      <c r="CP70" s="279"/>
      <c r="CQ70" s="279"/>
      <c r="CR70" s="279"/>
      <c r="CS70" s="279"/>
      <c r="CT70" s="279"/>
      <c r="CU70" s="279"/>
      <c r="CV70" s="279"/>
      <c r="CW70" s="279"/>
      <c r="CX70" s="279"/>
      <c r="CY70" s="279"/>
      <c r="CZ70" s="279"/>
      <c r="DA70" s="279"/>
      <c r="DB70" s="279"/>
      <c r="DC70" s="279"/>
      <c r="DD70" s="279"/>
      <c r="DE70" s="279"/>
      <c r="DF70" s="279"/>
      <c r="DG70" s="279"/>
      <c r="DH70" s="279"/>
      <c r="DI70" s="279"/>
      <c r="DJ70" s="279"/>
      <c r="DK70" s="279"/>
      <c r="DL70" s="279"/>
      <c r="DM70" s="279"/>
      <c r="DN70" s="279"/>
      <c r="DO70" s="279"/>
      <c r="DP70" s="279"/>
      <c r="DQ70" s="279"/>
      <c r="DR70" s="279"/>
      <c r="DS70" s="279"/>
      <c r="DT70" s="279"/>
      <c r="DU70" s="279"/>
      <c r="DV70" s="279"/>
      <c r="DW70" s="279"/>
      <c r="DX70" s="279"/>
      <c r="DY70" s="279"/>
      <c r="DZ70" s="279"/>
      <c r="EA70" s="279"/>
      <c r="EB70" s="279"/>
      <c r="EC70" s="279"/>
      <c r="ED70" s="279"/>
      <c r="EE70" s="279"/>
      <c r="EF70" s="279"/>
      <c r="EG70" s="279"/>
      <c r="EH70" s="279"/>
      <c r="EI70" s="279"/>
      <c r="EJ70" s="279"/>
      <c r="EK70" s="279"/>
      <c r="EL70" s="279"/>
      <c r="EM70" s="279"/>
      <c r="EN70" s="279"/>
      <c r="EO70" s="279"/>
      <c r="EP70" s="279"/>
      <c r="EQ70" s="279"/>
      <c r="ER70" s="279"/>
      <c r="ES70" s="279"/>
      <c r="ET70" s="279"/>
      <c r="EU70" s="279"/>
      <c r="EV70" s="279"/>
      <c r="EW70" s="279"/>
      <c r="EX70" s="279"/>
      <c r="EY70" s="279"/>
      <c r="EZ70" s="279"/>
      <c r="FA70" s="279"/>
      <c r="FB70" s="279"/>
      <c r="FC70" s="279"/>
      <c r="FD70" s="279"/>
      <c r="FE70" s="279"/>
      <c r="FF70" s="279"/>
      <c r="FG70" s="279"/>
      <c r="FH70" s="279"/>
      <c r="FI70" s="279"/>
      <c r="FJ70" s="279"/>
      <c r="FK70" s="279"/>
      <c r="FL70" s="279"/>
      <c r="FM70" s="279"/>
      <c r="FN70" s="279"/>
      <c r="FO70" s="279"/>
      <c r="FP70" s="279"/>
      <c r="FQ70" s="279"/>
      <c r="FR70" s="279"/>
      <c r="FS70" s="279"/>
      <c r="FT70" s="279"/>
      <c r="FU70" s="279"/>
      <c r="FV70" s="279"/>
      <c r="FW70" s="279"/>
      <c r="FX70" s="279"/>
      <c r="FY70" s="279"/>
      <c r="FZ70" s="279"/>
      <c r="GA70" s="279"/>
      <c r="GB70" s="279"/>
      <c r="GC70" s="279"/>
      <c r="GD70" s="279"/>
      <c r="GE70" s="279"/>
    </row>
    <row r="71" spans="1:187" ht="6.75" customHeight="1" hidden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</row>
    <row r="72" spans="1:187" ht="22.5" customHeight="1" hidden="1">
      <c r="A72" s="248" t="s">
        <v>106</v>
      </c>
      <c r="B72" s="248"/>
      <c r="C72" s="248"/>
      <c r="D72" s="248"/>
      <c r="E72" s="248"/>
      <c r="F72" s="253" t="s">
        <v>35</v>
      </c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  <c r="CA72" s="251"/>
      <c r="CB72" s="251"/>
      <c r="CC72" s="251"/>
      <c r="CD72" s="251"/>
      <c r="CE72" s="251"/>
      <c r="CF72" s="251"/>
      <c r="CG72" s="251"/>
      <c r="CH72" s="251"/>
      <c r="CI72" s="251"/>
      <c r="CJ72" s="251"/>
      <c r="CK72" s="251"/>
      <c r="CL72" s="251"/>
      <c r="CM72" s="251"/>
      <c r="CN72" s="251"/>
      <c r="CO72" s="251"/>
      <c r="CP72" s="251"/>
      <c r="CQ72" s="251"/>
      <c r="CR72" s="251"/>
      <c r="CS72" s="251"/>
      <c r="CT72" s="251"/>
      <c r="CU72" s="251"/>
      <c r="CV72" s="251"/>
      <c r="CW72" s="251"/>
      <c r="CX72" s="251"/>
      <c r="CY72" s="251"/>
      <c r="CZ72" s="251"/>
      <c r="DA72" s="251"/>
      <c r="DB72" s="251"/>
      <c r="DC72" s="251"/>
      <c r="DD72" s="251"/>
      <c r="DE72" s="251"/>
      <c r="DF72" s="251"/>
      <c r="DG72" s="251"/>
      <c r="DH72" s="251"/>
      <c r="DI72" s="251"/>
      <c r="DJ72" s="251"/>
      <c r="DK72" s="251"/>
      <c r="DL72" s="251"/>
      <c r="DM72" s="251"/>
      <c r="DN72" s="251"/>
      <c r="DO72" s="251"/>
      <c r="DP72" s="251"/>
      <c r="DQ72" s="251"/>
      <c r="DR72" s="251"/>
      <c r="DS72" s="251"/>
      <c r="DT72" s="251"/>
      <c r="DU72" s="251"/>
      <c r="DV72" s="251"/>
      <c r="DW72" s="251"/>
      <c r="DX72" s="251"/>
      <c r="DY72" s="251"/>
      <c r="DZ72" s="251"/>
      <c r="EA72" s="251"/>
      <c r="EB72" s="251"/>
      <c r="EC72" s="251"/>
      <c r="ED72" s="251"/>
      <c r="EE72" s="251"/>
      <c r="EF72" s="251"/>
      <c r="EG72" s="251"/>
      <c r="EH72" s="251"/>
      <c r="EI72" s="251"/>
      <c r="EJ72" s="251"/>
      <c r="EK72" s="251"/>
      <c r="EL72" s="251"/>
      <c r="EM72" s="251"/>
      <c r="EN72" s="251"/>
      <c r="EO72" s="251"/>
      <c r="EP72" s="251"/>
      <c r="EQ72" s="251"/>
      <c r="ER72" s="252"/>
      <c r="ES72" s="253" t="s">
        <v>109</v>
      </c>
      <c r="ET72" s="251"/>
      <c r="EU72" s="251"/>
      <c r="EV72" s="251"/>
      <c r="EW72" s="251"/>
      <c r="EX72" s="251"/>
      <c r="EY72" s="251"/>
      <c r="EZ72" s="251"/>
      <c r="FA72" s="251"/>
      <c r="FB72" s="251"/>
      <c r="FC72" s="251"/>
      <c r="FD72" s="251"/>
      <c r="FE72" s="251"/>
      <c r="FF72" s="251"/>
      <c r="FG72" s="251"/>
      <c r="FH72" s="251"/>
      <c r="FI72" s="251"/>
      <c r="FJ72" s="251"/>
      <c r="FK72" s="251"/>
      <c r="FL72" s="251"/>
      <c r="FM72" s="251"/>
      <c r="FN72" s="251"/>
      <c r="FO72" s="251"/>
      <c r="FP72" s="251"/>
      <c r="FQ72" s="251"/>
      <c r="FR72" s="251"/>
      <c r="FS72" s="251"/>
      <c r="FT72" s="251"/>
      <c r="FU72" s="251"/>
      <c r="FV72" s="251"/>
      <c r="FW72" s="251"/>
      <c r="FX72" s="251"/>
      <c r="FY72" s="251"/>
      <c r="FZ72" s="251"/>
      <c r="GA72" s="251"/>
      <c r="GB72" s="251"/>
      <c r="GC72" s="251"/>
      <c r="GD72" s="251"/>
      <c r="GE72" s="252"/>
    </row>
    <row r="73" spans="1:187" ht="11.25" hidden="1">
      <c r="A73" s="248">
        <v>1</v>
      </c>
      <c r="B73" s="248"/>
      <c r="C73" s="248"/>
      <c r="D73" s="248"/>
      <c r="E73" s="248"/>
      <c r="F73" s="276" t="s">
        <v>216</v>
      </c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7"/>
      <c r="AP73" s="277"/>
      <c r="AQ73" s="277"/>
      <c r="AR73" s="277"/>
      <c r="AS73" s="277"/>
      <c r="AT73" s="277"/>
      <c r="AU73" s="277"/>
      <c r="AV73" s="277"/>
      <c r="AW73" s="277"/>
      <c r="AX73" s="277"/>
      <c r="AY73" s="277"/>
      <c r="AZ73" s="277"/>
      <c r="BA73" s="277"/>
      <c r="BB73" s="277"/>
      <c r="BC73" s="277"/>
      <c r="BD73" s="277"/>
      <c r="BE73" s="277"/>
      <c r="BF73" s="277"/>
      <c r="BG73" s="277"/>
      <c r="BH73" s="277"/>
      <c r="BI73" s="277"/>
      <c r="BJ73" s="277"/>
      <c r="BK73" s="277"/>
      <c r="BL73" s="277"/>
      <c r="BM73" s="277"/>
      <c r="BN73" s="277"/>
      <c r="BO73" s="277"/>
      <c r="BP73" s="277"/>
      <c r="BQ73" s="277"/>
      <c r="BR73" s="277"/>
      <c r="BS73" s="277"/>
      <c r="BT73" s="277"/>
      <c r="BU73" s="277"/>
      <c r="BV73" s="277"/>
      <c r="BW73" s="277"/>
      <c r="BX73" s="277"/>
      <c r="BY73" s="277"/>
      <c r="BZ73" s="277"/>
      <c r="CA73" s="277"/>
      <c r="CB73" s="277"/>
      <c r="CC73" s="277"/>
      <c r="CD73" s="277"/>
      <c r="CE73" s="277"/>
      <c r="CF73" s="277"/>
      <c r="CG73" s="277"/>
      <c r="CH73" s="277"/>
      <c r="CI73" s="277"/>
      <c r="CJ73" s="277"/>
      <c r="CK73" s="277"/>
      <c r="CL73" s="277"/>
      <c r="CM73" s="277"/>
      <c r="CN73" s="277"/>
      <c r="CO73" s="277"/>
      <c r="CP73" s="277"/>
      <c r="CQ73" s="277"/>
      <c r="CR73" s="277"/>
      <c r="CS73" s="277"/>
      <c r="CT73" s="277"/>
      <c r="CU73" s="277"/>
      <c r="CV73" s="277"/>
      <c r="CW73" s="277"/>
      <c r="CX73" s="277"/>
      <c r="CY73" s="277"/>
      <c r="CZ73" s="277"/>
      <c r="DA73" s="277"/>
      <c r="DB73" s="277"/>
      <c r="DC73" s="277"/>
      <c r="DD73" s="277"/>
      <c r="DE73" s="277"/>
      <c r="DF73" s="277"/>
      <c r="DG73" s="277"/>
      <c r="DH73" s="277"/>
      <c r="DI73" s="277"/>
      <c r="DJ73" s="277"/>
      <c r="DK73" s="277"/>
      <c r="DL73" s="277"/>
      <c r="DM73" s="277"/>
      <c r="DN73" s="277"/>
      <c r="DO73" s="277"/>
      <c r="DP73" s="277"/>
      <c r="DQ73" s="277"/>
      <c r="DR73" s="277"/>
      <c r="DS73" s="277"/>
      <c r="DT73" s="277"/>
      <c r="DU73" s="277"/>
      <c r="DV73" s="277"/>
      <c r="DW73" s="277"/>
      <c r="DX73" s="277"/>
      <c r="DY73" s="277"/>
      <c r="DZ73" s="277"/>
      <c r="EA73" s="277"/>
      <c r="EB73" s="277"/>
      <c r="EC73" s="277"/>
      <c r="ED73" s="277"/>
      <c r="EE73" s="277"/>
      <c r="EF73" s="277"/>
      <c r="EG73" s="277"/>
      <c r="EH73" s="277"/>
      <c r="EI73" s="277"/>
      <c r="EJ73" s="277"/>
      <c r="EK73" s="277"/>
      <c r="EL73" s="277"/>
      <c r="EM73" s="277"/>
      <c r="EN73" s="277"/>
      <c r="EO73" s="277"/>
      <c r="EP73" s="277"/>
      <c r="EQ73" s="277"/>
      <c r="ER73" s="278"/>
      <c r="ES73" s="258">
        <v>0</v>
      </c>
      <c r="ET73" s="251"/>
      <c r="EU73" s="251"/>
      <c r="EV73" s="251"/>
      <c r="EW73" s="251"/>
      <c r="EX73" s="251"/>
      <c r="EY73" s="251"/>
      <c r="EZ73" s="251"/>
      <c r="FA73" s="251"/>
      <c r="FB73" s="251"/>
      <c r="FC73" s="251"/>
      <c r="FD73" s="251"/>
      <c r="FE73" s="251"/>
      <c r="FF73" s="251"/>
      <c r="FG73" s="251"/>
      <c r="FH73" s="251"/>
      <c r="FI73" s="251"/>
      <c r="FJ73" s="251"/>
      <c r="FK73" s="251"/>
      <c r="FL73" s="251"/>
      <c r="FM73" s="251"/>
      <c r="FN73" s="251"/>
      <c r="FO73" s="251"/>
      <c r="FP73" s="251"/>
      <c r="FQ73" s="251"/>
      <c r="FR73" s="251"/>
      <c r="FS73" s="251"/>
      <c r="FT73" s="251"/>
      <c r="FU73" s="251"/>
      <c r="FV73" s="251"/>
      <c r="FW73" s="251"/>
      <c r="FX73" s="251"/>
      <c r="FY73" s="251"/>
      <c r="FZ73" s="251"/>
      <c r="GA73" s="251"/>
      <c r="GB73" s="251"/>
      <c r="GC73" s="251"/>
      <c r="GD73" s="251"/>
      <c r="GE73" s="252"/>
    </row>
    <row r="74" spans="1:187" ht="11.25" hidden="1">
      <c r="A74" s="248">
        <v>2</v>
      </c>
      <c r="B74" s="248"/>
      <c r="C74" s="248"/>
      <c r="D74" s="248"/>
      <c r="E74" s="248"/>
      <c r="F74" s="253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  <c r="CN74" s="251"/>
      <c r="CO74" s="251"/>
      <c r="CP74" s="251"/>
      <c r="CQ74" s="251"/>
      <c r="CR74" s="251"/>
      <c r="CS74" s="251"/>
      <c r="CT74" s="251"/>
      <c r="CU74" s="251"/>
      <c r="CV74" s="251"/>
      <c r="CW74" s="251"/>
      <c r="CX74" s="251"/>
      <c r="CY74" s="251"/>
      <c r="CZ74" s="251"/>
      <c r="DA74" s="251"/>
      <c r="DB74" s="251"/>
      <c r="DC74" s="251"/>
      <c r="DD74" s="251"/>
      <c r="DE74" s="251"/>
      <c r="DF74" s="251"/>
      <c r="DG74" s="251"/>
      <c r="DH74" s="251"/>
      <c r="DI74" s="251"/>
      <c r="DJ74" s="251"/>
      <c r="DK74" s="251"/>
      <c r="DL74" s="251"/>
      <c r="DM74" s="251"/>
      <c r="DN74" s="251"/>
      <c r="DO74" s="251"/>
      <c r="DP74" s="251"/>
      <c r="DQ74" s="251"/>
      <c r="DR74" s="251"/>
      <c r="DS74" s="251"/>
      <c r="DT74" s="251"/>
      <c r="DU74" s="251"/>
      <c r="DV74" s="251"/>
      <c r="DW74" s="251"/>
      <c r="DX74" s="251"/>
      <c r="DY74" s="251"/>
      <c r="DZ74" s="251"/>
      <c r="EA74" s="251"/>
      <c r="EB74" s="251"/>
      <c r="EC74" s="251"/>
      <c r="ED74" s="251"/>
      <c r="EE74" s="251"/>
      <c r="EF74" s="251"/>
      <c r="EG74" s="251"/>
      <c r="EH74" s="251"/>
      <c r="EI74" s="251"/>
      <c r="EJ74" s="251"/>
      <c r="EK74" s="251"/>
      <c r="EL74" s="251"/>
      <c r="EM74" s="251"/>
      <c r="EN74" s="251"/>
      <c r="EO74" s="251"/>
      <c r="EP74" s="251"/>
      <c r="EQ74" s="251"/>
      <c r="ER74" s="252"/>
      <c r="ES74" s="253"/>
      <c r="ET74" s="251"/>
      <c r="EU74" s="251"/>
      <c r="EV74" s="251"/>
      <c r="EW74" s="251"/>
      <c r="EX74" s="251"/>
      <c r="EY74" s="251"/>
      <c r="EZ74" s="251"/>
      <c r="FA74" s="251"/>
      <c r="FB74" s="251"/>
      <c r="FC74" s="251"/>
      <c r="FD74" s="251"/>
      <c r="FE74" s="251"/>
      <c r="FF74" s="251"/>
      <c r="FG74" s="251"/>
      <c r="FH74" s="251"/>
      <c r="FI74" s="251"/>
      <c r="FJ74" s="251"/>
      <c r="FK74" s="251"/>
      <c r="FL74" s="251"/>
      <c r="FM74" s="251"/>
      <c r="FN74" s="251"/>
      <c r="FO74" s="251"/>
      <c r="FP74" s="251"/>
      <c r="FQ74" s="251"/>
      <c r="FR74" s="251"/>
      <c r="FS74" s="251"/>
      <c r="FT74" s="251"/>
      <c r="FU74" s="251"/>
      <c r="FV74" s="251"/>
      <c r="FW74" s="251"/>
      <c r="FX74" s="251"/>
      <c r="FY74" s="251"/>
      <c r="FZ74" s="251"/>
      <c r="GA74" s="251"/>
      <c r="GB74" s="251"/>
      <c r="GC74" s="251"/>
      <c r="GD74" s="251"/>
      <c r="GE74" s="252"/>
    </row>
    <row r="75" spans="1:187" ht="11.25" customHeight="1" hidden="1">
      <c r="A75" s="276" t="s">
        <v>18</v>
      </c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  <c r="AP75" s="277"/>
      <c r="AQ75" s="277"/>
      <c r="AR75" s="277"/>
      <c r="AS75" s="277"/>
      <c r="AT75" s="277"/>
      <c r="AU75" s="277"/>
      <c r="AV75" s="277"/>
      <c r="AW75" s="277"/>
      <c r="AX75" s="277"/>
      <c r="AY75" s="277"/>
      <c r="AZ75" s="277"/>
      <c r="BA75" s="277"/>
      <c r="BB75" s="277"/>
      <c r="BC75" s="277"/>
      <c r="BD75" s="277"/>
      <c r="BE75" s="277"/>
      <c r="BF75" s="277"/>
      <c r="BG75" s="277"/>
      <c r="BH75" s="277"/>
      <c r="BI75" s="277"/>
      <c r="BJ75" s="277"/>
      <c r="BK75" s="277"/>
      <c r="BL75" s="277"/>
      <c r="BM75" s="277"/>
      <c r="BN75" s="277"/>
      <c r="BO75" s="277"/>
      <c r="BP75" s="277"/>
      <c r="BQ75" s="277"/>
      <c r="BR75" s="277"/>
      <c r="BS75" s="277"/>
      <c r="BT75" s="277"/>
      <c r="BU75" s="277"/>
      <c r="BV75" s="277"/>
      <c r="BW75" s="277"/>
      <c r="BX75" s="277"/>
      <c r="BY75" s="277"/>
      <c r="BZ75" s="277"/>
      <c r="CA75" s="277"/>
      <c r="CB75" s="277"/>
      <c r="CC75" s="277"/>
      <c r="CD75" s="277"/>
      <c r="CE75" s="277"/>
      <c r="CF75" s="277"/>
      <c r="CG75" s="277"/>
      <c r="CH75" s="277"/>
      <c r="CI75" s="277"/>
      <c r="CJ75" s="277"/>
      <c r="CK75" s="277"/>
      <c r="CL75" s="277"/>
      <c r="CM75" s="277"/>
      <c r="CN75" s="277"/>
      <c r="CO75" s="277"/>
      <c r="CP75" s="277"/>
      <c r="CQ75" s="277"/>
      <c r="CR75" s="277"/>
      <c r="CS75" s="277"/>
      <c r="CT75" s="277"/>
      <c r="CU75" s="277"/>
      <c r="CV75" s="277"/>
      <c r="CW75" s="277"/>
      <c r="CX75" s="277"/>
      <c r="CY75" s="277"/>
      <c r="CZ75" s="277"/>
      <c r="DA75" s="277"/>
      <c r="DB75" s="277"/>
      <c r="DC75" s="277"/>
      <c r="DD75" s="277"/>
      <c r="DE75" s="277"/>
      <c r="DF75" s="277"/>
      <c r="DG75" s="277"/>
      <c r="DH75" s="277"/>
      <c r="DI75" s="277"/>
      <c r="DJ75" s="277"/>
      <c r="DK75" s="277"/>
      <c r="DL75" s="277"/>
      <c r="DM75" s="277"/>
      <c r="DN75" s="277"/>
      <c r="DO75" s="277"/>
      <c r="DP75" s="277"/>
      <c r="DQ75" s="277"/>
      <c r="DR75" s="277"/>
      <c r="DS75" s="277"/>
      <c r="DT75" s="277"/>
      <c r="DU75" s="277"/>
      <c r="DV75" s="277"/>
      <c r="DW75" s="277"/>
      <c r="DX75" s="277"/>
      <c r="DY75" s="277"/>
      <c r="DZ75" s="277"/>
      <c r="EA75" s="277"/>
      <c r="EB75" s="277"/>
      <c r="EC75" s="277"/>
      <c r="ED75" s="277"/>
      <c r="EE75" s="277"/>
      <c r="EF75" s="277"/>
      <c r="EG75" s="277"/>
      <c r="EH75" s="277"/>
      <c r="EI75" s="277"/>
      <c r="EJ75" s="277"/>
      <c r="EK75" s="277"/>
      <c r="EL75" s="277"/>
      <c r="EM75" s="277"/>
      <c r="EN75" s="277"/>
      <c r="EO75" s="277"/>
      <c r="EP75" s="277"/>
      <c r="EQ75" s="277"/>
      <c r="ER75" s="278"/>
      <c r="ES75" s="258">
        <v>0</v>
      </c>
      <c r="ET75" s="251"/>
      <c r="EU75" s="251"/>
      <c r="EV75" s="251"/>
      <c r="EW75" s="251"/>
      <c r="EX75" s="251"/>
      <c r="EY75" s="251"/>
      <c r="EZ75" s="251"/>
      <c r="FA75" s="251"/>
      <c r="FB75" s="251"/>
      <c r="FC75" s="251"/>
      <c r="FD75" s="251"/>
      <c r="FE75" s="251"/>
      <c r="FF75" s="251"/>
      <c r="FG75" s="251"/>
      <c r="FH75" s="251"/>
      <c r="FI75" s="251"/>
      <c r="FJ75" s="251"/>
      <c r="FK75" s="251"/>
      <c r="FL75" s="251"/>
      <c r="FM75" s="251"/>
      <c r="FN75" s="251"/>
      <c r="FO75" s="251"/>
      <c r="FP75" s="251"/>
      <c r="FQ75" s="251"/>
      <c r="FR75" s="251"/>
      <c r="FS75" s="251"/>
      <c r="FT75" s="251"/>
      <c r="FU75" s="251"/>
      <c r="FV75" s="251"/>
      <c r="FW75" s="251"/>
      <c r="FX75" s="251"/>
      <c r="FY75" s="251"/>
      <c r="FZ75" s="251"/>
      <c r="GA75" s="251"/>
      <c r="GB75" s="251"/>
      <c r="GC75" s="251"/>
      <c r="GD75" s="251"/>
      <c r="GE75" s="252"/>
    </row>
    <row r="76" ht="11.25" hidden="1"/>
    <row r="77" spans="1:187" ht="11.25" hidden="1">
      <c r="A77" s="323" t="s">
        <v>146</v>
      </c>
      <c r="B77" s="323"/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3"/>
      <c r="AM77" s="323"/>
      <c r="AN77" s="323"/>
      <c r="AO77" s="323"/>
      <c r="AP77" s="323"/>
      <c r="AQ77" s="323"/>
      <c r="AR77" s="323"/>
      <c r="AS77" s="323"/>
      <c r="AT77" s="323"/>
      <c r="AU77" s="323"/>
      <c r="AV77" s="323"/>
      <c r="AW77" s="323"/>
      <c r="AX77" s="323"/>
      <c r="AY77" s="323"/>
      <c r="AZ77" s="323"/>
      <c r="BA77" s="323"/>
      <c r="BB77" s="323"/>
      <c r="BC77" s="323"/>
      <c r="BD77" s="323"/>
      <c r="BE77" s="323"/>
      <c r="BF77" s="323"/>
      <c r="BG77" s="323"/>
      <c r="BH77" s="323"/>
      <c r="BI77" s="323"/>
      <c r="BJ77" s="323"/>
      <c r="BK77" s="323"/>
      <c r="BL77" s="323"/>
      <c r="BM77" s="323"/>
      <c r="BN77" s="323"/>
      <c r="BO77" s="323"/>
      <c r="BP77" s="323"/>
      <c r="BQ77" s="323"/>
      <c r="BR77" s="323"/>
      <c r="BS77" s="323"/>
      <c r="BT77" s="323"/>
      <c r="BU77" s="323"/>
      <c r="BV77" s="323"/>
      <c r="BW77" s="323"/>
      <c r="BX77" s="323"/>
      <c r="BY77" s="323"/>
      <c r="BZ77" s="323"/>
      <c r="CA77" s="323"/>
      <c r="CB77" s="323"/>
      <c r="CC77" s="323"/>
      <c r="CD77" s="323"/>
      <c r="CE77" s="323"/>
      <c r="CF77" s="323"/>
      <c r="CG77" s="323"/>
      <c r="CH77" s="323"/>
      <c r="CI77" s="323"/>
      <c r="CJ77" s="323"/>
      <c r="CK77" s="323"/>
      <c r="CL77" s="323"/>
      <c r="CM77" s="323"/>
      <c r="CN77" s="323"/>
      <c r="CO77" s="323"/>
      <c r="CP77" s="323"/>
      <c r="CQ77" s="323"/>
      <c r="CR77" s="323"/>
      <c r="CS77" s="323"/>
      <c r="CT77" s="323"/>
      <c r="CU77" s="323"/>
      <c r="CV77" s="323"/>
      <c r="CW77" s="323"/>
      <c r="CX77" s="323"/>
      <c r="CY77" s="323"/>
      <c r="CZ77" s="323"/>
      <c r="DA77" s="323"/>
      <c r="DB77" s="323"/>
      <c r="DC77" s="323"/>
      <c r="DD77" s="323"/>
      <c r="DE77" s="323"/>
      <c r="DF77" s="323"/>
      <c r="DG77" s="323"/>
      <c r="DH77" s="323"/>
      <c r="DI77" s="323"/>
      <c r="DJ77" s="323"/>
      <c r="DK77" s="323"/>
      <c r="DL77" s="323"/>
      <c r="DM77" s="323"/>
      <c r="DN77" s="323"/>
      <c r="DO77" s="323"/>
      <c r="DP77" s="323"/>
      <c r="DQ77" s="323"/>
      <c r="DR77" s="323"/>
      <c r="DS77" s="323"/>
      <c r="DT77" s="323"/>
      <c r="DU77" s="323"/>
      <c r="DV77" s="323"/>
      <c r="DW77" s="323"/>
      <c r="DX77" s="323"/>
      <c r="DY77" s="323"/>
      <c r="DZ77" s="323"/>
      <c r="EA77" s="323"/>
      <c r="EB77" s="323"/>
      <c r="EC77" s="323"/>
      <c r="ED77" s="323"/>
      <c r="EE77" s="323"/>
      <c r="EF77" s="323"/>
      <c r="EG77" s="323"/>
      <c r="EH77" s="323"/>
      <c r="EI77" s="323"/>
      <c r="EJ77" s="323"/>
      <c r="EK77" s="323"/>
      <c r="EL77" s="323"/>
      <c r="EM77" s="323"/>
      <c r="EN77" s="323"/>
      <c r="EO77" s="323"/>
      <c r="EP77" s="323"/>
      <c r="EQ77" s="323"/>
      <c r="ER77" s="323"/>
      <c r="ES77" s="323"/>
      <c r="ET77" s="323"/>
      <c r="EU77" s="323"/>
      <c r="EV77" s="323"/>
      <c r="EW77" s="323"/>
      <c r="EX77" s="323"/>
      <c r="EY77" s="323"/>
      <c r="EZ77" s="323"/>
      <c r="FA77" s="323"/>
      <c r="FB77" s="323"/>
      <c r="FC77" s="323"/>
      <c r="FD77" s="323"/>
      <c r="FE77" s="323"/>
      <c r="FF77" s="323"/>
      <c r="FG77" s="323"/>
      <c r="FH77" s="323"/>
      <c r="FI77" s="323"/>
      <c r="FJ77" s="323"/>
      <c r="FK77" s="323"/>
      <c r="FL77" s="323"/>
      <c r="FM77" s="323"/>
      <c r="FN77" s="323"/>
      <c r="FO77" s="323"/>
      <c r="FP77" s="323"/>
      <c r="FQ77" s="323"/>
      <c r="FR77" s="323"/>
      <c r="FS77" s="323"/>
      <c r="FT77" s="323"/>
      <c r="FU77" s="323"/>
      <c r="FV77" s="323"/>
      <c r="FW77" s="323"/>
      <c r="FX77" s="323"/>
      <c r="FY77" s="323"/>
      <c r="FZ77" s="323"/>
      <c r="GA77" s="323"/>
      <c r="GB77" s="323"/>
      <c r="GC77" s="323"/>
      <c r="GD77" s="323"/>
      <c r="GE77" s="323"/>
    </row>
    <row r="78" ht="6" customHeight="1" hidden="1"/>
    <row r="79" spans="1:187" ht="21" customHeight="1" hidden="1">
      <c r="A79" s="248" t="s">
        <v>106</v>
      </c>
      <c r="B79" s="248"/>
      <c r="C79" s="248"/>
      <c r="D79" s="248"/>
      <c r="E79" s="248"/>
      <c r="F79" s="248" t="s">
        <v>35</v>
      </c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53" t="s">
        <v>154</v>
      </c>
      <c r="DX79" s="254"/>
      <c r="DY79" s="254"/>
      <c r="DZ79" s="254"/>
      <c r="EA79" s="254"/>
      <c r="EB79" s="254"/>
      <c r="EC79" s="254"/>
      <c r="ED79" s="254"/>
      <c r="EE79" s="254"/>
      <c r="EF79" s="254"/>
      <c r="EG79" s="254"/>
      <c r="EH79" s="254"/>
      <c r="EI79" s="254"/>
      <c r="EJ79" s="254"/>
      <c r="EK79" s="254"/>
      <c r="EL79" s="254"/>
      <c r="EM79" s="254"/>
      <c r="EN79" s="254"/>
      <c r="EO79" s="254"/>
      <c r="EP79" s="254"/>
      <c r="EQ79" s="254"/>
      <c r="ER79" s="255"/>
      <c r="ES79" s="253" t="s">
        <v>109</v>
      </c>
      <c r="ET79" s="251"/>
      <c r="EU79" s="251"/>
      <c r="EV79" s="251"/>
      <c r="EW79" s="251"/>
      <c r="EX79" s="251"/>
      <c r="EY79" s="251"/>
      <c r="EZ79" s="251"/>
      <c r="FA79" s="251"/>
      <c r="FB79" s="251"/>
      <c r="FC79" s="251"/>
      <c r="FD79" s="251"/>
      <c r="FE79" s="251"/>
      <c r="FF79" s="251"/>
      <c r="FG79" s="251"/>
      <c r="FH79" s="251"/>
      <c r="FI79" s="251"/>
      <c r="FJ79" s="251"/>
      <c r="FK79" s="251"/>
      <c r="FL79" s="251"/>
      <c r="FM79" s="251"/>
      <c r="FN79" s="251"/>
      <c r="FO79" s="251"/>
      <c r="FP79" s="251"/>
      <c r="FQ79" s="251"/>
      <c r="FR79" s="251"/>
      <c r="FS79" s="251"/>
      <c r="FT79" s="251"/>
      <c r="FU79" s="251"/>
      <c r="FV79" s="251"/>
      <c r="FW79" s="251"/>
      <c r="FX79" s="251"/>
      <c r="FY79" s="251"/>
      <c r="FZ79" s="251"/>
      <c r="GA79" s="251"/>
      <c r="GB79" s="251"/>
      <c r="GC79" s="251"/>
      <c r="GD79" s="251"/>
      <c r="GE79" s="252"/>
    </row>
    <row r="80" spans="1:187" ht="12.75" hidden="1">
      <c r="A80" s="248">
        <v>1</v>
      </c>
      <c r="B80" s="248"/>
      <c r="C80" s="248"/>
      <c r="D80" s="248"/>
      <c r="E80" s="248"/>
      <c r="F80" s="248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53"/>
      <c r="DX80" s="254"/>
      <c r="DY80" s="254"/>
      <c r="DZ80" s="254"/>
      <c r="EA80" s="254"/>
      <c r="EB80" s="254"/>
      <c r="EC80" s="254"/>
      <c r="ED80" s="254"/>
      <c r="EE80" s="254"/>
      <c r="EF80" s="254"/>
      <c r="EG80" s="254"/>
      <c r="EH80" s="254"/>
      <c r="EI80" s="254"/>
      <c r="EJ80" s="254"/>
      <c r="EK80" s="254"/>
      <c r="EL80" s="254"/>
      <c r="EM80" s="254"/>
      <c r="EN80" s="254"/>
      <c r="EO80" s="254"/>
      <c r="EP80" s="254"/>
      <c r="EQ80" s="254"/>
      <c r="ER80" s="255"/>
      <c r="ES80" s="253"/>
      <c r="ET80" s="251"/>
      <c r="EU80" s="251"/>
      <c r="EV80" s="251"/>
      <c r="EW80" s="251"/>
      <c r="EX80" s="251"/>
      <c r="EY80" s="251"/>
      <c r="EZ80" s="251"/>
      <c r="FA80" s="251"/>
      <c r="FB80" s="251"/>
      <c r="FC80" s="251"/>
      <c r="FD80" s="251"/>
      <c r="FE80" s="251"/>
      <c r="FF80" s="251"/>
      <c r="FG80" s="251"/>
      <c r="FH80" s="251"/>
      <c r="FI80" s="251"/>
      <c r="FJ80" s="251"/>
      <c r="FK80" s="251"/>
      <c r="FL80" s="251"/>
      <c r="FM80" s="251"/>
      <c r="FN80" s="251"/>
      <c r="FO80" s="251"/>
      <c r="FP80" s="251"/>
      <c r="FQ80" s="251"/>
      <c r="FR80" s="251"/>
      <c r="FS80" s="251"/>
      <c r="FT80" s="251"/>
      <c r="FU80" s="251"/>
      <c r="FV80" s="251"/>
      <c r="FW80" s="251"/>
      <c r="FX80" s="251"/>
      <c r="FY80" s="251"/>
      <c r="FZ80" s="251"/>
      <c r="GA80" s="251"/>
      <c r="GB80" s="251"/>
      <c r="GC80" s="251"/>
      <c r="GD80" s="251"/>
      <c r="GE80" s="252"/>
    </row>
    <row r="81" spans="1:187" ht="12.75" hidden="1">
      <c r="A81" s="248">
        <v>2</v>
      </c>
      <c r="B81" s="248"/>
      <c r="C81" s="248"/>
      <c r="D81" s="248"/>
      <c r="E81" s="248"/>
      <c r="F81" s="248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53"/>
      <c r="DX81" s="254"/>
      <c r="DY81" s="254"/>
      <c r="DZ81" s="254"/>
      <c r="EA81" s="254"/>
      <c r="EB81" s="254"/>
      <c r="EC81" s="254"/>
      <c r="ED81" s="254"/>
      <c r="EE81" s="254"/>
      <c r="EF81" s="254"/>
      <c r="EG81" s="254"/>
      <c r="EH81" s="254"/>
      <c r="EI81" s="254"/>
      <c r="EJ81" s="254"/>
      <c r="EK81" s="254"/>
      <c r="EL81" s="254"/>
      <c r="EM81" s="254"/>
      <c r="EN81" s="254"/>
      <c r="EO81" s="254"/>
      <c r="EP81" s="254"/>
      <c r="EQ81" s="254"/>
      <c r="ER81" s="255"/>
      <c r="ES81" s="253"/>
      <c r="ET81" s="251"/>
      <c r="EU81" s="251"/>
      <c r="EV81" s="251"/>
      <c r="EW81" s="251"/>
      <c r="EX81" s="251"/>
      <c r="EY81" s="251"/>
      <c r="EZ81" s="251"/>
      <c r="FA81" s="251"/>
      <c r="FB81" s="251"/>
      <c r="FC81" s="251"/>
      <c r="FD81" s="251"/>
      <c r="FE81" s="251"/>
      <c r="FF81" s="251"/>
      <c r="FG81" s="251"/>
      <c r="FH81" s="251"/>
      <c r="FI81" s="251"/>
      <c r="FJ81" s="251"/>
      <c r="FK81" s="251"/>
      <c r="FL81" s="251"/>
      <c r="FM81" s="251"/>
      <c r="FN81" s="251"/>
      <c r="FO81" s="251"/>
      <c r="FP81" s="251"/>
      <c r="FQ81" s="251"/>
      <c r="FR81" s="251"/>
      <c r="FS81" s="251"/>
      <c r="FT81" s="251"/>
      <c r="FU81" s="251"/>
      <c r="FV81" s="251"/>
      <c r="FW81" s="251"/>
      <c r="FX81" s="251"/>
      <c r="FY81" s="251"/>
      <c r="FZ81" s="251"/>
      <c r="GA81" s="251"/>
      <c r="GB81" s="251"/>
      <c r="GC81" s="251"/>
      <c r="GD81" s="251"/>
      <c r="GE81" s="252"/>
    </row>
    <row r="82" spans="1:187" ht="11.25" customHeight="1" hidden="1">
      <c r="A82" s="253" t="s">
        <v>18</v>
      </c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  <c r="BA82" s="251"/>
      <c r="BB82" s="251"/>
      <c r="BC82" s="251"/>
      <c r="BD82" s="251"/>
      <c r="BE82" s="251"/>
      <c r="BF82" s="251"/>
      <c r="BG82" s="251"/>
      <c r="BH82" s="251"/>
      <c r="BI82" s="251"/>
      <c r="BJ82" s="251"/>
      <c r="BK82" s="251"/>
      <c r="BL82" s="251"/>
      <c r="BM82" s="251"/>
      <c r="BN82" s="251"/>
      <c r="BO82" s="251"/>
      <c r="BP82" s="251"/>
      <c r="BQ82" s="251"/>
      <c r="BR82" s="251"/>
      <c r="BS82" s="251"/>
      <c r="BT82" s="251"/>
      <c r="BU82" s="251"/>
      <c r="BV82" s="251"/>
      <c r="BW82" s="251"/>
      <c r="BX82" s="251"/>
      <c r="BY82" s="251"/>
      <c r="BZ82" s="251"/>
      <c r="CA82" s="251"/>
      <c r="CB82" s="251"/>
      <c r="CC82" s="251"/>
      <c r="CD82" s="251"/>
      <c r="CE82" s="251"/>
      <c r="CF82" s="251"/>
      <c r="CG82" s="251"/>
      <c r="CH82" s="251"/>
      <c r="CI82" s="251"/>
      <c r="CJ82" s="251"/>
      <c r="CK82" s="251"/>
      <c r="CL82" s="251"/>
      <c r="CM82" s="251"/>
      <c r="CN82" s="251"/>
      <c r="CO82" s="251"/>
      <c r="CP82" s="251"/>
      <c r="CQ82" s="251"/>
      <c r="CR82" s="251"/>
      <c r="CS82" s="251"/>
      <c r="CT82" s="251"/>
      <c r="CU82" s="251"/>
      <c r="CV82" s="251"/>
      <c r="CW82" s="251"/>
      <c r="CX82" s="251"/>
      <c r="CY82" s="251"/>
      <c r="CZ82" s="251"/>
      <c r="DA82" s="251"/>
      <c r="DB82" s="251"/>
      <c r="DC82" s="251"/>
      <c r="DD82" s="251"/>
      <c r="DE82" s="251"/>
      <c r="DF82" s="251"/>
      <c r="DG82" s="251"/>
      <c r="DH82" s="251"/>
      <c r="DI82" s="251"/>
      <c r="DJ82" s="251"/>
      <c r="DK82" s="251"/>
      <c r="DL82" s="251"/>
      <c r="DM82" s="251"/>
      <c r="DN82" s="251"/>
      <c r="DO82" s="251"/>
      <c r="DP82" s="251"/>
      <c r="DQ82" s="251"/>
      <c r="DR82" s="251"/>
      <c r="DS82" s="251"/>
      <c r="DT82" s="251"/>
      <c r="DU82" s="251"/>
      <c r="DV82" s="251"/>
      <c r="DW82" s="251"/>
      <c r="DX82" s="251"/>
      <c r="DY82" s="251"/>
      <c r="DZ82" s="251"/>
      <c r="EA82" s="251"/>
      <c r="EB82" s="251"/>
      <c r="EC82" s="251"/>
      <c r="ED82" s="251"/>
      <c r="EE82" s="251"/>
      <c r="EF82" s="251"/>
      <c r="EG82" s="251"/>
      <c r="EH82" s="251"/>
      <c r="EI82" s="251"/>
      <c r="EJ82" s="251"/>
      <c r="EK82" s="251"/>
      <c r="EL82" s="251"/>
      <c r="EM82" s="251"/>
      <c r="EN82" s="251"/>
      <c r="EO82" s="251"/>
      <c r="EP82" s="251"/>
      <c r="EQ82" s="251"/>
      <c r="ER82" s="252"/>
      <c r="ES82" s="253"/>
      <c r="ET82" s="251"/>
      <c r="EU82" s="251"/>
      <c r="EV82" s="251"/>
      <c r="EW82" s="251"/>
      <c r="EX82" s="251"/>
      <c r="EY82" s="251"/>
      <c r="EZ82" s="251"/>
      <c r="FA82" s="251"/>
      <c r="FB82" s="251"/>
      <c r="FC82" s="251"/>
      <c r="FD82" s="251"/>
      <c r="FE82" s="251"/>
      <c r="FF82" s="251"/>
      <c r="FG82" s="251"/>
      <c r="FH82" s="251"/>
      <c r="FI82" s="251"/>
      <c r="FJ82" s="251"/>
      <c r="FK82" s="251"/>
      <c r="FL82" s="251"/>
      <c r="FM82" s="251"/>
      <c r="FN82" s="251"/>
      <c r="FO82" s="251"/>
      <c r="FP82" s="251"/>
      <c r="FQ82" s="251"/>
      <c r="FR82" s="251"/>
      <c r="FS82" s="251"/>
      <c r="FT82" s="251"/>
      <c r="FU82" s="251"/>
      <c r="FV82" s="251"/>
      <c r="FW82" s="251"/>
      <c r="FX82" s="251"/>
      <c r="FY82" s="251"/>
      <c r="FZ82" s="251"/>
      <c r="GA82" s="251"/>
      <c r="GB82" s="251"/>
      <c r="GC82" s="251"/>
      <c r="GD82" s="251"/>
      <c r="GE82" s="252"/>
    </row>
    <row r="83" spans="1:187" ht="16.5" customHeight="1" hidden="1">
      <c r="A83" s="249" t="s">
        <v>145</v>
      </c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AQ83" s="250"/>
      <c r="AR83" s="250"/>
      <c r="AS83" s="250"/>
      <c r="AT83" s="250"/>
      <c r="AU83" s="250"/>
      <c r="AV83" s="250"/>
      <c r="AW83" s="250"/>
      <c r="AX83" s="250"/>
      <c r="AY83" s="250"/>
      <c r="AZ83" s="250"/>
      <c r="BA83" s="250"/>
      <c r="BB83" s="250"/>
      <c r="BC83" s="250"/>
      <c r="BD83" s="250"/>
      <c r="BE83" s="250"/>
      <c r="BF83" s="250"/>
      <c r="BG83" s="250"/>
      <c r="BH83" s="250"/>
      <c r="BI83" s="250"/>
      <c r="BJ83" s="250"/>
      <c r="BK83" s="250"/>
      <c r="BL83" s="250"/>
      <c r="BM83" s="250"/>
      <c r="BN83" s="250"/>
      <c r="BO83" s="250"/>
      <c r="BP83" s="250"/>
      <c r="BQ83" s="250"/>
      <c r="BR83" s="250"/>
      <c r="BS83" s="250"/>
      <c r="BT83" s="250"/>
      <c r="BU83" s="250"/>
      <c r="BV83" s="250"/>
      <c r="BW83" s="250"/>
      <c r="BX83" s="250"/>
      <c r="BY83" s="250"/>
      <c r="BZ83" s="250"/>
      <c r="CA83" s="250"/>
      <c r="CB83" s="250"/>
      <c r="CC83" s="250"/>
      <c r="CD83" s="250"/>
      <c r="CE83" s="250"/>
      <c r="CF83" s="250"/>
      <c r="CG83" s="250"/>
      <c r="CH83" s="250"/>
      <c r="CI83" s="250"/>
      <c r="CJ83" s="250"/>
      <c r="CK83" s="250"/>
      <c r="CL83" s="250"/>
      <c r="CM83" s="250"/>
      <c r="CN83" s="250"/>
      <c r="CO83" s="250"/>
      <c r="CP83" s="250"/>
      <c r="CQ83" s="250"/>
      <c r="CR83" s="250"/>
      <c r="CS83" s="250"/>
      <c r="CT83" s="250"/>
      <c r="CU83" s="250"/>
      <c r="CV83" s="250"/>
      <c r="CW83" s="250"/>
      <c r="CX83" s="250"/>
      <c r="CY83" s="250"/>
      <c r="CZ83" s="250"/>
      <c r="DA83" s="250"/>
      <c r="DB83" s="250"/>
      <c r="DC83" s="250"/>
      <c r="DD83" s="250"/>
      <c r="DE83" s="250"/>
      <c r="DF83" s="250"/>
      <c r="DG83" s="250"/>
      <c r="DH83" s="250"/>
      <c r="DI83" s="250"/>
      <c r="DJ83" s="250"/>
      <c r="DK83" s="250"/>
      <c r="DL83" s="250"/>
      <c r="DM83" s="250"/>
      <c r="DN83" s="250"/>
      <c r="DO83" s="250"/>
      <c r="DP83" s="250"/>
      <c r="DQ83" s="250"/>
      <c r="DR83" s="250"/>
      <c r="DS83" s="250"/>
      <c r="DT83" s="250"/>
      <c r="DU83" s="250"/>
      <c r="DV83" s="250"/>
      <c r="DW83" s="250"/>
      <c r="DX83" s="250"/>
      <c r="DY83" s="250"/>
      <c r="DZ83" s="250"/>
      <c r="EA83" s="250"/>
      <c r="EB83" s="250"/>
      <c r="EC83" s="250"/>
      <c r="ED83" s="250"/>
      <c r="EE83" s="250"/>
      <c r="EF83" s="250"/>
      <c r="EG83" s="250"/>
      <c r="EH83" s="250"/>
      <c r="EI83" s="250"/>
      <c r="EJ83" s="250"/>
      <c r="EK83" s="250"/>
      <c r="EL83" s="250"/>
      <c r="EM83" s="250"/>
      <c r="EN83" s="250"/>
      <c r="EO83" s="250"/>
      <c r="EP83" s="250"/>
      <c r="EQ83" s="250"/>
      <c r="ER83" s="250"/>
      <c r="ES83" s="250"/>
      <c r="ET83" s="250"/>
      <c r="EU83" s="250"/>
      <c r="EV83" s="250"/>
      <c r="EW83" s="250"/>
      <c r="EX83" s="250"/>
      <c r="EY83" s="250"/>
      <c r="EZ83" s="250"/>
      <c r="FA83" s="250"/>
      <c r="FB83" s="250"/>
      <c r="FC83" s="250"/>
      <c r="FD83" s="250"/>
      <c r="FE83" s="250"/>
      <c r="FF83" s="250"/>
      <c r="FG83" s="250"/>
      <c r="FH83" s="250"/>
      <c r="FI83" s="250"/>
      <c r="FJ83" s="250"/>
      <c r="FK83" s="250"/>
      <c r="FL83" s="250"/>
      <c r="FM83" s="250"/>
      <c r="FN83" s="250"/>
      <c r="FO83" s="250"/>
      <c r="FP83" s="250"/>
      <c r="FQ83" s="250"/>
      <c r="FR83" s="250"/>
      <c r="FS83" s="250"/>
      <c r="FT83" s="250"/>
      <c r="FU83" s="250"/>
      <c r="FV83" s="250"/>
      <c r="FW83" s="250"/>
      <c r="FX83" s="250"/>
      <c r="FY83" s="250"/>
      <c r="FZ83" s="250"/>
      <c r="GA83" s="250"/>
      <c r="GB83" s="250"/>
      <c r="GC83" s="250"/>
      <c r="GD83" s="250"/>
      <c r="GE83" s="250"/>
    </row>
    <row r="84" ht="11.25" hidden="1"/>
    <row r="85" spans="1:187" ht="12" hidden="1">
      <c r="A85" s="305" t="s">
        <v>148</v>
      </c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  <c r="BJ85" s="305"/>
      <c r="BK85" s="305"/>
      <c r="BL85" s="305"/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5"/>
      <c r="BY85" s="305"/>
      <c r="BZ85" s="305"/>
      <c r="CA85" s="305"/>
      <c r="CB85" s="305"/>
      <c r="CC85" s="305"/>
      <c r="CD85" s="305"/>
      <c r="CE85" s="305"/>
      <c r="CF85" s="305"/>
      <c r="CG85" s="305"/>
      <c r="CH85" s="305"/>
      <c r="CI85" s="305"/>
      <c r="CJ85" s="305"/>
      <c r="CK85" s="305"/>
      <c r="CL85" s="305"/>
      <c r="CM85" s="305"/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  <c r="CZ85" s="305"/>
      <c r="DA85" s="305"/>
      <c r="DB85" s="305"/>
      <c r="DC85" s="305"/>
      <c r="DD85" s="305"/>
      <c r="DE85" s="305"/>
      <c r="DF85" s="305"/>
      <c r="DG85" s="305"/>
      <c r="DH85" s="305"/>
      <c r="DI85" s="305"/>
      <c r="DJ85" s="305"/>
      <c r="DK85" s="305"/>
      <c r="DL85" s="305"/>
      <c r="DM85" s="305"/>
      <c r="DN85" s="305"/>
      <c r="DO85" s="305"/>
      <c r="DP85" s="305"/>
      <c r="DQ85" s="305"/>
      <c r="DR85" s="305"/>
      <c r="DS85" s="305"/>
      <c r="DT85" s="305"/>
      <c r="DU85" s="305"/>
      <c r="DV85" s="305"/>
      <c r="DW85" s="305"/>
      <c r="DX85" s="305"/>
      <c r="DY85" s="305"/>
      <c r="DZ85" s="305"/>
      <c r="EA85" s="305"/>
      <c r="EB85" s="305"/>
      <c r="EC85" s="305"/>
      <c r="ED85" s="305"/>
      <c r="EE85" s="305"/>
      <c r="EF85" s="305"/>
      <c r="EG85" s="305"/>
      <c r="EH85" s="305"/>
      <c r="EI85" s="305"/>
      <c r="EJ85" s="305"/>
      <c r="EK85" s="305"/>
      <c r="EL85" s="305"/>
      <c r="EM85" s="305"/>
      <c r="EN85" s="305"/>
      <c r="EO85" s="305"/>
      <c r="EP85" s="305"/>
      <c r="EQ85" s="305"/>
      <c r="ER85" s="305"/>
      <c r="ES85" s="305"/>
      <c r="ET85" s="305"/>
      <c r="EU85" s="305"/>
      <c r="EV85" s="305"/>
      <c r="EW85" s="305"/>
      <c r="EX85" s="305"/>
      <c r="EY85" s="305"/>
      <c r="EZ85" s="305"/>
      <c r="FA85" s="305"/>
      <c r="FB85" s="305"/>
      <c r="FC85" s="305"/>
      <c r="FD85" s="305"/>
      <c r="FE85" s="305"/>
      <c r="FF85" s="305"/>
      <c r="FG85" s="305"/>
      <c r="FH85" s="305"/>
      <c r="FI85" s="305"/>
      <c r="FJ85" s="305"/>
      <c r="FK85" s="305"/>
      <c r="FL85" s="305"/>
      <c r="FM85" s="305"/>
      <c r="FN85" s="305"/>
      <c r="FO85" s="305"/>
      <c r="FP85" s="305"/>
      <c r="FQ85" s="305"/>
      <c r="FR85" s="305"/>
      <c r="FS85" s="305"/>
      <c r="FT85" s="305"/>
      <c r="FU85" s="305"/>
      <c r="FV85" s="305"/>
      <c r="FW85" s="305"/>
      <c r="FX85" s="305"/>
      <c r="FY85" s="305"/>
      <c r="FZ85" s="305"/>
      <c r="GA85" s="305"/>
      <c r="GB85" s="305"/>
      <c r="GC85" s="305"/>
      <c r="GD85" s="305"/>
      <c r="GE85" s="305"/>
    </row>
    <row r="86" spans="1:187" ht="6.75" customHeight="1" hidden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</row>
    <row r="87" spans="1:187" ht="32.25" customHeight="1" hidden="1">
      <c r="A87" s="248" t="s">
        <v>106</v>
      </c>
      <c r="B87" s="248"/>
      <c r="C87" s="248"/>
      <c r="D87" s="248"/>
      <c r="E87" s="248"/>
      <c r="F87" s="248" t="s">
        <v>35</v>
      </c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53" t="s">
        <v>154</v>
      </c>
      <c r="DX87" s="254"/>
      <c r="DY87" s="254"/>
      <c r="DZ87" s="254"/>
      <c r="EA87" s="254"/>
      <c r="EB87" s="254"/>
      <c r="EC87" s="254"/>
      <c r="ED87" s="254"/>
      <c r="EE87" s="254"/>
      <c r="EF87" s="254"/>
      <c r="EG87" s="254"/>
      <c r="EH87" s="254"/>
      <c r="EI87" s="254"/>
      <c r="EJ87" s="254"/>
      <c r="EK87" s="254"/>
      <c r="EL87" s="254"/>
      <c r="EM87" s="254"/>
      <c r="EN87" s="254"/>
      <c r="EO87" s="254"/>
      <c r="EP87" s="254"/>
      <c r="EQ87" s="254"/>
      <c r="ER87" s="255"/>
      <c r="ES87" s="253" t="s">
        <v>109</v>
      </c>
      <c r="ET87" s="251"/>
      <c r="EU87" s="251"/>
      <c r="EV87" s="251"/>
      <c r="EW87" s="251"/>
      <c r="EX87" s="251"/>
      <c r="EY87" s="251"/>
      <c r="EZ87" s="251"/>
      <c r="FA87" s="251"/>
      <c r="FB87" s="251"/>
      <c r="FC87" s="251"/>
      <c r="FD87" s="251"/>
      <c r="FE87" s="251"/>
      <c r="FF87" s="251"/>
      <c r="FG87" s="251"/>
      <c r="FH87" s="251"/>
      <c r="FI87" s="251"/>
      <c r="FJ87" s="251"/>
      <c r="FK87" s="251"/>
      <c r="FL87" s="251"/>
      <c r="FM87" s="251"/>
      <c r="FN87" s="251"/>
      <c r="FO87" s="251"/>
      <c r="FP87" s="251"/>
      <c r="FQ87" s="251"/>
      <c r="FR87" s="251"/>
      <c r="FS87" s="251"/>
      <c r="FT87" s="251"/>
      <c r="FU87" s="251"/>
      <c r="FV87" s="251"/>
      <c r="FW87" s="251"/>
      <c r="FX87" s="251"/>
      <c r="FY87" s="251"/>
      <c r="FZ87" s="251"/>
      <c r="GA87" s="251"/>
      <c r="GB87" s="251"/>
      <c r="GC87" s="251"/>
      <c r="GD87" s="251"/>
      <c r="GE87" s="252"/>
    </row>
    <row r="88" spans="1:187" ht="14.25" customHeight="1" hidden="1">
      <c r="A88" s="248">
        <v>1</v>
      </c>
      <c r="B88" s="248"/>
      <c r="C88" s="248"/>
      <c r="D88" s="248"/>
      <c r="E88" s="248"/>
      <c r="F88" s="248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53"/>
      <c r="DX88" s="254"/>
      <c r="DY88" s="254"/>
      <c r="DZ88" s="254"/>
      <c r="EA88" s="254"/>
      <c r="EB88" s="254"/>
      <c r="EC88" s="254"/>
      <c r="ED88" s="254"/>
      <c r="EE88" s="254"/>
      <c r="EF88" s="254"/>
      <c r="EG88" s="254"/>
      <c r="EH88" s="254"/>
      <c r="EI88" s="254"/>
      <c r="EJ88" s="254"/>
      <c r="EK88" s="254"/>
      <c r="EL88" s="254"/>
      <c r="EM88" s="254"/>
      <c r="EN88" s="254"/>
      <c r="EO88" s="254"/>
      <c r="EP88" s="254"/>
      <c r="EQ88" s="254"/>
      <c r="ER88" s="255"/>
      <c r="ES88" s="253"/>
      <c r="ET88" s="251"/>
      <c r="EU88" s="251"/>
      <c r="EV88" s="251"/>
      <c r="EW88" s="251"/>
      <c r="EX88" s="251"/>
      <c r="EY88" s="251"/>
      <c r="EZ88" s="251"/>
      <c r="FA88" s="251"/>
      <c r="FB88" s="251"/>
      <c r="FC88" s="251"/>
      <c r="FD88" s="251"/>
      <c r="FE88" s="251"/>
      <c r="FF88" s="251"/>
      <c r="FG88" s="251"/>
      <c r="FH88" s="251"/>
      <c r="FI88" s="251"/>
      <c r="FJ88" s="251"/>
      <c r="FK88" s="251"/>
      <c r="FL88" s="251"/>
      <c r="FM88" s="251"/>
      <c r="FN88" s="251"/>
      <c r="FO88" s="251"/>
      <c r="FP88" s="251"/>
      <c r="FQ88" s="251"/>
      <c r="FR88" s="251"/>
      <c r="FS88" s="251"/>
      <c r="FT88" s="251"/>
      <c r="FU88" s="251"/>
      <c r="FV88" s="251"/>
      <c r="FW88" s="251"/>
      <c r="FX88" s="251"/>
      <c r="FY88" s="251"/>
      <c r="FZ88" s="251"/>
      <c r="GA88" s="251"/>
      <c r="GB88" s="251"/>
      <c r="GC88" s="251"/>
      <c r="GD88" s="251"/>
      <c r="GE88" s="252"/>
    </row>
    <row r="89" spans="1:187" ht="12.75" hidden="1">
      <c r="A89" s="248">
        <v>2</v>
      </c>
      <c r="B89" s="248"/>
      <c r="C89" s="248"/>
      <c r="D89" s="248"/>
      <c r="E89" s="248"/>
      <c r="F89" s="248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53"/>
      <c r="DX89" s="254"/>
      <c r="DY89" s="254"/>
      <c r="DZ89" s="254"/>
      <c r="EA89" s="254"/>
      <c r="EB89" s="254"/>
      <c r="EC89" s="254"/>
      <c r="ED89" s="254"/>
      <c r="EE89" s="254"/>
      <c r="EF89" s="254"/>
      <c r="EG89" s="254"/>
      <c r="EH89" s="254"/>
      <c r="EI89" s="254"/>
      <c r="EJ89" s="254"/>
      <c r="EK89" s="254"/>
      <c r="EL89" s="254"/>
      <c r="EM89" s="254"/>
      <c r="EN89" s="254"/>
      <c r="EO89" s="254"/>
      <c r="EP89" s="254"/>
      <c r="EQ89" s="254"/>
      <c r="ER89" s="255"/>
      <c r="ES89" s="253"/>
      <c r="ET89" s="251"/>
      <c r="EU89" s="251"/>
      <c r="EV89" s="251"/>
      <c r="EW89" s="251"/>
      <c r="EX89" s="251"/>
      <c r="EY89" s="251"/>
      <c r="EZ89" s="251"/>
      <c r="FA89" s="251"/>
      <c r="FB89" s="251"/>
      <c r="FC89" s="251"/>
      <c r="FD89" s="251"/>
      <c r="FE89" s="251"/>
      <c r="FF89" s="251"/>
      <c r="FG89" s="251"/>
      <c r="FH89" s="251"/>
      <c r="FI89" s="251"/>
      <c r="FJ89" s="251"/>
      <c r="FK89" s="251"/>
      <c r="FL89" s="251"/>
      <c r="FM89" s="251"/>
      <c r="FN89" s="251"/>
      <c r="FO89" s="251"/>
      <c r="FP89" s="251"/>
      <c r="FQ89" s="251"/>
      <c r="FR89" s="251"/>
      <c r="FS89" s="251"/>
      <c r="FT89" s="251"/>
      <c r="FU89" s="251"/>
      <c r="FV89" s="251"/>
      <c r="FW89" s="251"/>
      <c r="FX89" s="251"/>
      <c r="FY89" s="251"/>
      <c r="FZ89" s="251"/>
      <c r="GA89" s="251"/>
      <c r="GB89" s="251"/>
      <c r="GC89" s="251"/>
      <c r="GD89" s="251"/>
      <c r="GE89" s="252"/>
    </row>
    <row r="90" spans="1:187" ht="11.25" customHeight="1" hidden="1">
      <c r="A90" s="276" t="s">
        <v>18</v>
      </c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77"/>
      <c r="AF90" s="277"/>
      <c r="AG90" s="277"/>
      <c r="AH90" s="277"/>
      <c r="AI90" s="277"/>
      <c r="AJ90" s="277"/>
      <c r="AK90" s="277"/>
      <c r="AL90" s="277"/>
      <c r="AM90" s="277"/>
      <c r="AN90" s="277"/>
      <c r="AO90" s="277"/>
      <c r="AP90" s="277"/>
      <c r="AQ90" s="277"/>
      <c r="AR90" s="277"/>
      <c r="AS90" s="277"/>
      <c r="AT90" s="277"/>
      <c r="AU90" s="277"/>
      <c r="AV90" s="277"/>
      <c r="AW90" s="277"/>
      <c r="AX90" s="277"/>
      <c r="AY90" s="277"/>
      <c r="AZ90" s="277"/>
      <c r="BA90" s="277"/>
      <c r="BB90" s="277"/>
      <c r="BC90" s="277"/>
      <c r="BD90" s="277"/>
      <c r="BE90" s="277"/>
      <c r="BF90" s="277"/>
      <c r="BG90" s="277"/>
      <c r="BH90" s="277"/>
      <c r="BI90" s="277"/>
      <c r="BJ90" s="277"/>
      <c r="BK90" s="277"/>
      <c r="BL90" s="277"/>
      <c r="BM90" s="277"/>
      <c r="BN90" s="277"/>
      <c r="BO90" s="277"/>
      <c r="BP90" s="277"/>
      <c r="BQ90" s="277"/>
      <c r="BR90" s="277"/>
      <c r="BS90" s="277"/>
      <c r="BT90" s="277"/>
      <c r="BU90" s="277"/>
      <c r="BV90" s="277"/>
      <c r="BW90" s="277"/>
      <c r="BX90" s="277"/>
      <c r="BY90" s="277"/>
      <c r="BZ90" s="277"/>
      <c r="CA90" s="277"/>
      <c r="CB90" s="277"/>
      <c r="CC90" s="277"/>
      <c r="CD90" s="277"/>
      <c r="CE90" s="277"/>
      <c r="CF90" s="277"/>
      <c r="CG90" s="277"/>
      <c r="CH90" s="277"/>
      <c r="CI90" s="277"/>
      <c r="CJ90" s="277"/>
      <c r="CK90" s="277"/>
      <c r="CL90" s="277"/>
      <c r="CM90" s="277"/>
      <c r="CN90" s="277"/>
      <c r="CO90" s="277"/>
      <c r="CP90" s="277"/>
      <c r="CQ90" s="277"/>
      <c r="CR90" s="277"/>
      <c r="CS90" s="277"/>
      <c r="CT90" s="277"/>
      <c r="CU90" s="277"/>
      <c r="CV90" s="277"/>
      <c r="CW90" s="277"/>
      <c r="CX90" s="277"/>
      <c r="CY90" s="277"/>
      <c r="CZ90" s="277"/>
      <c r="DA90" s="277"/>
      <c r="DB90" s="277"/>
      <c r="DC90" s="277"/>
      <c r="DD90" s="277"/>
      <c r="DE90" s="277"/>
      <c r="DF90" s="277"/>
      <c r="DG90" s="277"/>
      <c r="DH90" s="277"/>
      <c r="DI90" s="277"/>
      <c r="DJ90" s="277"/>
      <c r="DK90" s="277"/>
      <c r="DL90" s="277"/>
      <c r="DM90" s="277"/>
      <c r="DN90" s="277"/>
      <c r="DO90" s="277"/>
      <c r="DP90" s="277"/>
      <c r="DQ90" s="277"/>
      <c r="DR90" s="277"/>
      <c r="DS90" s="277"/>
      <c r="DT90" s="277"/>
      <c r="DU90" s="277"/>
      <c r="DV90" s="277"/>
      <c r="DW90" s="277"/>
      <c r="DX90" s="277"/>
      <c r="DY90" s="277"/>
      <c r="DZ90" s="277"/>
      <c r="EA90" s="277"/>
      <c r="EB90" s="277"/>
      <c r="EC90" s="277"/>
      <c r="ED90" s="277"/>
      <c r="EE90" s="277"/>
      <c r="EF90" s="277"/>
      <c r="EG90" s="277"/>
      <c r="EH90" s="277"/>
      <c r="EI90" s="277"/>
      <c r="EJ90" s="277"/>
      <c r="EK90" s="277"/>
      <c r="EL90" s="277"/>
      <c r="EM90" s="277"/>
      <c r="EN90" s="277"/>
      <c r="EO90" s="277"/>
      <c r="EP90" s="277"/>
      <c r="EQ90" s="277"/>
      <c r="ER90" s="278"/>
      <c r="ES90" s="253"/>
      <c r="ET90" s="251"/>
      <c r="EU90" s="251"/>
      <c r="EV90" s="251"/>
      <c r="EW90" s="251"/>
      <c r="EX90" s="251"/>
      <c r="EY90" s="251"/>
      <c r="EZ90" s="251"/>
      <c r="FA90" s="251"/>
      <c r="FB90" s="251"/>
      <c r="FC90" s="251"/>
      <c r="FD90" s="251"/>
      <c r="FE90" s="251"/>
      <c r="FF90" s="251"/>
      <c r="FG90" s="251"/>
      <c r="FH90" s="251"/>
      <c r="FI90" s="251"/>
      <c r="FJ90" s="251"/>
      <c r="FK90" s="251"/>
      <c r="FL90" s="251"/>
      <c r="FM90" s="251"/>
      <c r="FN90" s="251"/>
      <c r="FO90" s="251"/>
      <c r="FP90" s="251"/>
      <c r="FQ90" s="251"/>
      <c r="FR90" s="251"/>
      <c r="FS90" s="251"/>
      <c r="FT90" s="251"/>
      <c r="FU90" s="251"/>
      <c r="FV90" s="251"/>
      <c r="FW90" s="251"/>
      <c r="FX90" s="251"/>
      <c r="FY90" s="251"/>
      <c r="FZ90" s="251"/>
      <c r="GA90" s="251"/>
      <c r="GB90" s="251"/>
      <c r="GC90" s="251"/>
      <c r="GD90" s="251"/>
      <c r="GE90" s="252"/>
    </row>
    <row r="91" spans="1:187" ht="17.25" customHeight="1" hidden="1">
      <c r="A91" s="249" t="s">
        <v>147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0"/>
      <c r="AH91" s="250"/>
      <c r="AI91" s="250"/>
      <c r="AJ91" s="250"/>
      <c r="AK91" s="250"/>
      <c r="AL91" s="250"/>
      <c r="AM91" s="250"/>
      <c r="AN91" s="250"/>
      <c r="AO91" s="250"/>
      <c r="AP91" s="250"/>
      <c r="AQ91" s="250"/>
      <c r="AR91" s="250"/>
      <c r="AS91" s="250"/>
      <c r="AT91" s="250"/>
      <c r="AU91" s="250"/>
      <c r="AV91" s="250"/>
      <c r="AW91" s="250"/>
      <c r="AX91" s="250"/>
      <c r="AY91" s="250"/>
      <c r="AZ91" s="250"/>
      <c r="BA91" s="250"/>
      <c r="BB91" s="250"/>
      <c r="BC91" s="250"/>
      <c r="BD91" s="250"/>
      <c r="BE91" s="250"/>
      <c r="BF91" s="250"/>
      <c r="BG91" s="250"/>
      <c r="BH91" s="250"/>
      <c r="BI91" s="250"/>
      <c r="BJ91" s="250"/>
      <c r="BK91" s="250"/>
      <c r="BL91" s="250"/>
      <c r="BM91" s="250"/>
      <c r="BN91" s="250"/>
      <c r="BO91" s="250"/>
      <c r="BP91" s="250"/>
      <c r="BQ91" s="250"/>
      <c r="BR91" s="250"/>
      <c r="BS91" s="250"/>
      <c r="BT91" s="250"/>
      <c r="BU91" s="250"/>
      <c r="BV91" s="250"/>
      <c r="BW91" s="250"/>
      <c r="BX91" s="250"/>
      <c r="BY91" s="250"/>
      <c r="BZ91" s="250"/>
      <c r="CA91" s="250"/>
      <c r="CB91" s="250"/>
      <c r="CC91" s="250"/>
      <c r="CD91" s="250"/>
      <c r="CE91" s="250"/>
      <c r="CF91" s="250"/>
      <c r="CG91" s="250"/>
      <c r="CH91" s="250"/>
      <c r="CI91" s="250"/>
      <c r="CJ91" s="250"/>
      <c r="CK91" s="250"/>
      <c r="CL91" s="250"/>
      <c r="CM91" s="250"/>
      <c r="CN91" s="250"/>
      <c r="CO91" s="250"/>
      <c r="CP91" s="250"/>
      <c r="CQ91" s="250"/>
      <c r="CR91" s="250"/>
      <c r="CS91" s="250"/>
      <c r="CT91" s="250"/>
      <c r="CU91" s="250"/>
      <c r="CV91" s="250"/>
      <c r="CW91" s="250"/>
      <c r="CX91" s="250"/>
      <c r="CY91" s="250"/>
      <c r="CZ91" s="250"/>
      <c r="DA91" s="250"/>
      <c r="DB91" s="250"/>
      <c r="DC91" s="250"/>
      <c r="DD91" s="250"/>
      <c r="DE91" s="250"/>
      <c r="DF91" s="250"/>
      <c r="DG91" s="250"/>
      <c r="DH91" s="250"/>
      <c r="DI91" s="250"/>
      <c r="DJ91" s="250"/>
      <c r="DK91" s="250"/>
      <c r="DL91" s="250"/>
      <c r="DM91" s="250"/>
      <c r="DN91" s="250"/>
      <c r="DO91" s="250"/>
      <c r="DP91" s="250"/>
      <c r="DQ91" s="250"/>
      <c r="DR91" s="250"/>
      <c r="DS91" s="250"/>
      <c r="DT91" s="250"/>
      <c r="DU91" s="250"/>
      <c r="DV91" s="250"/>
      <c r="DW91" s="250"/>
      <c r="DX91" s="250"/>
      <c r="DY91" s="250"/>
      <c r="DZ91" s="250"/>
      <c r="EA91" s="250"/>
      <c r="EB91" s="250"/>
      <c r="EC91" s="250"/>
      <c r="ED91" s="250"/>
      <c r="EE91" s="250"/>
      <c r="EF91" s="250"/>
      <c r="EG91" s="250"/>
      <c r="EH91" s="250"/>
      <c r="EI91" s="250"/>
      <c r="EJ91" s="250"/>
      <c r="EK91" s="250"/>
      <c r="EL91" s="250"/>
      <c r="EM91" s="250"/>
      <c r="EN91" s="250"/>
      <c r="EO91" s="250"/>
      <c r="EP91" s="250"/>
      <c r="EQ91" s="250"/>
      <c r="ER91" s="250"/>
      <c r="ES91" s="250"/>
      <c r="ET91" s="250"/>
      <c r="EU91" s="250"/>
      <c r="EV91" s="250"/>
      <c r="EW91" s="250"/>
      <c r="EX91" s="250"/>
      <c r="EY91" s="250"/>
      <c r="EZ91" s="250"/>
      <c r="FA91" s="250"/>
      <c r="FB91" s="250"/>
      <c r="FC91" s="250"/>
      <c r="FD91" s="250"/>
      <c r="FE91" s="250"/>
      <c r="FF91" s="250"/>
      <c r="FG91" s="250"/>
      <c r="FH91" s="250"/>
      <c r="FI91" s="250"/>
      <c r="FJ91" s="250"/>
      <c r="FK91" s="250"/>
      <c r="FL91" s="250"/>
      <c r="FM91" s="250"/>
      <c r="FN91" s="250"/>
      <c r="FO91" s="250"/>
      <c r="FP91" s="250"/>
      <c r="FQ91" s="250"/>
      <c r="FR91" s="250"/>
      <c r="FS91" s="250"/>
      <c r="FT91" s="250"/>
      <c r="FU91" s="250"/>
      <c r="FV91" s="250"/>
      <c r="FW91" s="250"/>
      <c r="FX91" s="250"/>
      <c r="FY91" s="250"/>
      <c r="FZ91" s="250"/>
      <c r="GA91" s="250"/>
      <c r="GB91" s="250"/>
      <c r="GC91" s="250"/>
      <c r="GD91" s="250"/>
      <c r="GE91" s="250"/>
    </row>
    <row r="92" spans="1:195" ht="11.25" hidden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</row>
    <row r="93" spans="1:195" ht="12" hidden="1">
      <c r="A93" s="265" t="s">
        <v>149</v>
      </c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65"/>
      <c r="BS93" s="265"/>
      <c r="BT93" s="265"/>
      <c r="BU93" s="265"/>
      <c r="BV93" s="265"/>
      <c r="BW93" s="265"/>
      <c r="BX93" s="265"/>
      <c r="BY93" s="265"/>
      <c r="BZ93" s="265"/>
      <c r="CA93" s="265"/>
      <c r="CB93" s="265"/>
      <c r="CC93" s="265"/>
      <c r="CD93" s="265"/>
      <c r="CE93" s="265"/>
      <c r="CF93" s="265"/>
      <c r="CG93" s="265"/>
      <c r="CH93" s="265"/>
      <c r="CI93" s="265"/>
      <c r="CJ93" s="265"/>
      <c r="CK93" s="265"/>
      <c r="CL93" s="265"/>
      <c r="CM93" s="265"/>
      <c r="CN93" s="265"/>
      <c r="CO93" s="265"/>
      <c r="CP93" s="265"/>
      <c r="CQ93" s="265"/>
      <c r="CR93" s="265"/>
      <c r="CS93" s="265"/>
      <c r="CT93" s="265"/>
      <c r="CU93" s="265"/>
      <c r="CV93" s="265"/>
      <c r="CW93" s="265"/>
      <c r="CX93" s="265"/>
      <c r="CY93" s="265"/>
      <c r="CZ93" s="265"/>
      <c r="DA93" s="265"/>
      <c r="DB93" s="265"/>
      <c r="DC93" s="265"/>
      <c r="DD93" s="265"/>
      <c r="DE93" s="265"/>
      <c r="DF93" s="265"/>
      <c r="DG93" s="265"/>
      <c r="DH93" s="265"/>
      <c r="DI93" s="265"/>
      <c r="DJ93" s="265"/>
      <c r="DK93" s="265"/>
      <c r="DL93" s="265"/>
      <c r="DM93" s="265"/>
      <c r="DN93" s="265"/>
      <c r="DO93" s="265"/>
      <c r="DP93" s="265"/>
      <c r="DQ93" s="265"/>
      <c r="DR93" s="265"/>
      <c r="DS93" s="265"/>
      <c r="DT93" s="265"/>
      <c r="DU93" s="265"/>
      <c r="DV93" s="265"/>
      <c r="DW93" s="265"/>
      <c r="DX93" s="265"/>
      <c r="DY93" s="265"/>
      <c r="DZ93" s="265"/>
      <c r="EA93" s="265"/>
      <c r="EB93" s="265"/>
      <c r="EC93" s="265"/>
      <c r="ED93" s="265"/>
      <c r="EE93" s="265"/>
      <c r="EF93" s="265"/>
      <c r="EG93" s="265"/>
      <c r="EH93" s="265"/>
      <c r="EI93" s="265"/>
      <c r="EJ93" s="265"/>
      <c r="EK93" s="265"/>
      <c r="EL93" s="265"/>
      <c r="EM93" s="265"/>
      <c r="EN93" s="265"/>
      <c r="EO93" s="265"/>
      <c r="EP93" s="265"/>
      <c r="EQ93" s="265"/>
      <c r="ER93" s="265"/>
      <c r="ES93" s="265"/>
      <c r="ET93" s="265"/>
      <c r="EU93" s="265"/>
      <c r="EV93" s="265"/>
      <c r="EW93" s="265"/>
      <c r="EX93" s="265"/>
      <c r="EY93" s="265"/>
      <c r="EZ93" s="265"/>
      <c r="FA93" s="265"/>
      <c r="FB93" s="265"/>
      <c r="FC93" s="265"/>
      <c r="FD93" s="265"/>
      <c r="FE93" s="265"/>
      <c r="FF93" s="265"/>
      <c r="FG93" s="265"/>
      <c r="FH93" s="265"/>
      <c r="FI93" s="265"/>
      <c r="FJ93" s="265"/>
      <c r="FK93" s="265"/>
      <c r="FL93" s="265"/>
      <c r="FM93" s="265"/>
      <c r="FN93" s="265"/>
      <c r="FO93" s="265"/>
      <c r="FP93" s="265"/>
      <c r="FQ93" s="265"/>
      <c r="FR93" s="265"/>
      <c r="FS93" s="265"/>
      <c r="FT93" s="265"/>
      <c r="FU93" s="265"/>
      <c r="FV93" s="265"/>
      <c r="FW93" s="265"/>
      <c r="FX93" s="265"/>
      <c r="FY93" s="265"/>
      <c r="FZ93" s="265"/>
      <c r="GA93" s="265"/>
      <c r="GB93" s="265"/>
      <c r="GC93" s="265"/>
      <c r="GD93" s="265"/>
      <c r="GE93" s="265"/>
      <c r="GF93" s="73"/>
      <c r="GG93" s="73"/>
      <c r="GH93" s="73"/>
      <c r="GI93" s="73"/>
      <c r="GJ93" s="73"/>
      <c r="GK93" s="73"/>
      <c r="GL93" s="73"/>
      <c r="GM93" s="73"/>
    </row>
    <row r="94" spans="188:195" ht="6.75" customHeight="1" hidden="1">
      <c r="GF94" s="73"/>
      <c r="GG94" s="73"/>
      <c r="GH94" s="73"/>
      <c r="GI94" s="73"/>
      <c r="GJ94" s="73"/>
      <c r="GK94" s="73"/>
      <c r="GL94" s="73"/>
      <c r="GM94" s="73"/>
    </row>
    <row r="95" spans="1:195" ht="27.75" customHeight="1" hidden="1">
      <c r="A95" s="285" t="s">
        <v>106</v>
      </c>
      <c r="B95" s="286"/>
      <c r="C95" s="286"/>
      <c r="D95" s="286"/>
      <c r="E95" s="287"/>
      <c r="F95" s="285" t="s">
        <v>35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7"/>
      <c r="AR95" s="268" t="s">
        <v>154</v>
      </c>
      <c r="AS95" s="269"/>
      <c r="AT95" s="269"/>
      <c r="AU95" s="269"/>
      <c r="AV95" s="269"/>
      <c r="AW95" s="269"/>
      <c r="AX95" s="269"/>
      <c r="AY95" s="269"/>
      <c r="AZ95" s="269"/>
      <c r="BA95" s="269"/>
      <c r="BB95" s="269"/>
      <c r="BC95" s="301"/>
      <c r="BD95" s="268" t="s">
        <v>130</v>
      </c>
      <c r="BE95" s="269"/>
      <c r="BF95" s="269"/>
      <c r="BG95" s="269"/>
      <c r="BH95" s="269"/>
      <c r="BI95" s="269"/>
      <c r="BJ95" s="269"/>
      <c r="BK95" s="269"/>
      <c r="BL95" s="269"/>
      <c r="BM95" s="301"/>
      <c r="BN95" s="268" t="s">
        <v>131</v>
      </c>
      <c r="BO95" s="269"/>
      <c r="BP95" s="269"/>
      <c r="BQ95" s="269"/>
      <c r="BR95" s="269"/>
      <c r="BS95" s="269"/>
      <c r="BT95" s="269"/>
      <c r="BU95" s="269"/>
      <c r="BV95" s="269"/>
      <c r="BW95" s="269"/>
      <c r="BX95" s="269"/>
      <c r="BY95" s="269"/>
      <c r="BZ95" s="269"/>
      <c r="CA95" s="269"/>
      <c r="CB95" s="269"/>
      <c r="CC95" s="301"/>
      <c r="CD95" s="268" t="s">
        <v>160</v>
      </c>
      <c r="CE95" s="269"/>
      <c r="CF95" s="269"/>
      <c r="CG95" s="269"/>
      <c r="CH95" s="269"/>
      <c r="CI95" s="269"/>
      <c r="CJ95" s="269"/>
      <c r="CK95" s="269"/>
      <c r="CL95" s="269"/>
      <c r="CM95" s="269"/>
      <c r="CN95" s="269"/>
      <c r="CO95" s="269"/>
      <c r="CP95" s="269"/>
      <c r="CQ95" s="268" t="s">
        <v>77</v>
      </c>
      <c r="CR95" s="272"/>
      <c r="CS95" s="272"/>
      <c r="CT95" s="272"/>
      <c r="CU95" s="272"/>
      <c r="CV95" s="272"/>
      <c r="CW95" s="272"/>
      <c r="CX95" s="272"/>
      <c r="CY95" s="269"/>
      <c r="CZ95" s="269"/>
      <c r="DA95" s="269"/>
      <c r="DB95" s="248" t="s">
        <v>156</v>
      </c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68" t="s">
        <v>150</v>
      </c>
      <c r="DO95" s="269"/>
      <c r="DP95" s="269"/>
      <c r="DQ95" s="269"/>
      <c r="DR95" s="269"/>
      <c r="DS95" s="269"/>
      <c r="DT95" s="269"/>
      <c r="DU95" s="269"/>
      <c r="DV95" s="269"/>
      <c r="DW95" s="269"/>
      <c r="DX95" s="269"/>
      <c r="DY95" s="269"/>
      <c r="DZ95" s="269"/>
      <c r="EA95" s="269"/>
      <c r="EB95" s="269"/>
      <c r="EC95" s="301"/>
      <c r="ED95" s="307" t="s">
        <v>133</v>
      </c>
      <c r="EE95" s="308"/>
      <c r="EF95" s="308"/>
      <c r="EG95" s="308"/>
      <c r="EH95" s="308"/>
      <c r="EI95" s="308"/>
      <c r="EJ95" s="308"/>
      <c r="EK95" s="308"/>
      <c r="EL95" s="308"/>
      <c r="EM95" s="308"/>
      <c r="EN95" s="308"/>
      <c r="EO95" s="308"/>
      <c r="EP95" s="308"/>
      <c r="EQ95" s="308"/>
      <c r="ER95" s="308"/>
      <c r="ES95" s="308"/>
      <c r="ET95" s="308"/>
      <c r="EU95" s="308"/>
      <c r="EV95" s="308"/>
      <c r="EW95" s="308"/>
      <c r="EX95" s="308"/>
      <c r="EY95" s="308"/>
      <c r="EZ95" s="308"/>
      <c r="FA95" s="308"/>
      <c r="FB95" s="308"/>
      <c r="FC95" s="308"/>
      <c r="FD95" s="308"/>
      <c r="FE95" s="308"/>
      <c r="FF95" s="308"/>
      <c r="FG95" s="308"/>
      <c r="FH95" s="308"/>
      <c r="FI95" s="308"/>
      <c r="FJ95" s="308"/>
      <c r="FK95" s="308"/>
      <c r="FL95" s="309"/>
      <c r="FM95" s="309"/>
      <c r="FN95" s="309"/>
      <c r="FO95" s="309"/>
      <c r="FP95" s="309"/>
      <c r="FQ95" s="309"/>
      <c r="FR95" s="309"/>
      <c r="FS95" s="309"/>
      <c r="FT95" s="309"/>
      <c r="FU95" s="309"/>
      <c r="FV95" s="309"/>
      <c r="FW95" s="309"/>
      <c r="FX95" s="309"/>
      <c r="FY95" s="309"/>
      <c r="FZ95" s="309"/>
      <c r="GA95" s="309"/>
      <c r="GB95" s="309"/>
      <c r="GC95" s="309"/>
      <c r="GD95" s="309"/>
      <c r="GE95" s="310"/>
      <c r="GF95" s="73"/>
      <c r="GG95" s="73"/>
      <c r="GH95" s="73"/>
      <c r="GI95" s="73"/>
      <c r="GJ95" s="73"/>
      <c r="GK95" s="73"/>
      <c r="GL95" s="73"/>
      <c r="GM95" s="73"/>
    </row>
    <row r="96" spans="1:195" ht="50.25" customHeight="1" hidden="1">
      <c r="A96" s="288"/>
      <c r="B96" s="289"/>
      <c r="C96" s="289"/>
      <c r="D96" s="289"/>
      <c r="E96" s="290"/>
      <c r="F96" s="288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89"/>
      <c r="AI96" s="289"/>
      <c r="AJ96" s="289"/>
      <c r="AK96" s="289"/>
      <c r="AL96" s="289"/>
      <c r="AM96" s="289"/>
      <c r="AN96" s="289"/>
      <c r="AO96" s="289"/>
      <c r="AP96" s="289"/>
      <c r="AQ96" s="290"/>
      <c r="AR96" s="270"/>
      <c r="AS96" s="271"/>
      <c r="AT96" s="271"/>
      <c r="AU96" s="271"/>
      <c r="AV96" s="271"/>
      <c r="AW96" s="271"/>
      <c r="AX96" s="271"/>
      <c r="AY96" s="271"/>
      <c r="AZ96" s="271"/>
      <c r="BA96" s="271"/>
      <c r="BB96" s="271"/>
      <c r="BC96" s="302"/>
      <c r="BD96" s="270"/>
      <c r="BE96" s="271"/>
      <c r="BF96" s="271"/>
      <c r="BG96" s="271"/>
      <c r="BH96" s="271"/>
      <c r="BI96" s="271"/>
      <c r="BJ96" s="271"/>
      <c r="BK96" s="271"/>
      <c r="BL96" s="271"/>
      <c r="BM96" s="302"/>
      <c r="BN96" s="270"/>
      <c r="BO96" s="271"/>
      <c r="BP96" s="271"/>
      <c r="BQ96" s="271"/>
      <c r="BR96" s="271"/>
      <c r="BS96" s="271"/>
      <c r="BT96" s="271"/>
      <c r="BU96" s="271"/>
      <c r="BV96" s="271"/>
      <c r="BW96" s="271"/>
      <c r="BX96" s="271"/>
      <c r="BY96" s="271"/>
      <c r="BZ96" s="271"/>
      <c r="CA96" s="271"/>
      <c r="CB96" s="271"/>
      <c r="CC96" s="302"/>
      <c r="CD96" s="270"/>
      <c r="CE96" s="271"/>
      <c r="CF96" s="271"/>
      <c r="CG96" s="271"/>
      <c r="CH96" s="271"/>
      <c r="CI96" s="271"/>
      <c r="CJ96" s="271"/>
      <c r="CK96" s="271"/>
      <c r="CL96" s="271"/>
      <c r="CM96" s="271"/>
      <c r="CN96" s="271"/>
      <c r="CO96" s="271"/>
      <c r="CP96" s="271"/>
      <c r="CQ96" s="273"/>
      <c r="CR96" s="274"/>
      <c r="CS96" s="274"/>
      <c r="CT96" s="274"/>
      <c r="CU96" s="274"/>
      <c r="CV96" s="274"/>
      <c r="CW96" s="274"/>
      <c r="CX96" s="274"/>
      <c r="CY96" s="271"/>
      <c r="CZ96" s="271"/>
      <c r="DA96" s="271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70"/>
      <c r="DO96" s="271"/>
      <c r="DP96" s="271"/>
      <c r="DQ96" s="271"/>
      <c r="DR96" s="271"/>
      <c r="DS96" s="271"/>
      <c r="DT96" s="271"/>
      <c r="DU96" s="271"/>
      <c r="DV96" s="271"/>
      <c r="DW96" s="271"/>
      <c r="DX96" s="271"/>
      <c r="DY96" s="271"/>
      <c r="DZ96" s="271"/>
      <c r="EA96" s="271"/>
      <c r="EB96" s="271"/>
      <c r="EC96" s="302"/>
      <c r="ED96" s="253" t="s">
        <v>166</v>
      </c>
      <c r="EE96" s="254"/>
      <c r="EF96" s="254"/>
      <c r="EG96" s="254"/>
      <c r="EH96" s="254"/>
      <c r="EI96" s="254"/>
      <c r="EJ96" s="254"/>
      <c r="EK96" s="254"/>
      <c r="EL96" s="254"/>
      <c r="EM96" s="254"/>
      <c r="EN96" s="254"/>
      <c r="EO96" s="254"/>
      <c r="EP96" s="254"/>
      <c r="EQ96" s="254"/>
      <c r="ER96" s="254"/>
      <c r="ES96" s="254"/>
      <c r="ET96" s="254"/>
      <c r="EU96" s="254"/>
      <c r="EV96" s="253" t="s">
        <v>167</v>
      </c>
      <c r="EW96" s="251"/>
      <c r="EX96" s="251"/>
      <c r="EY96" s="251"/>
      <c r="EZ96" s="251"/>
      <c r="FA96" s="251"/>
      <c r="FB96" s="251"/>
      <c r="FC96" s="251"/>
      <c r="FD96" s="251"/>
      <c r="FE96" s="251"/>
      <c r="FF96" s="251"/>
      <c r="FG96" s="251"/>
      <c r="FH96" s="251"/>
      <c r="FI96" s="251"/>
      <c r="FJ96" s="251"/>
      <c r="FK96" s="252"/>
      <c r="FL96" s="251" t="s">
        <v>134</v>
      </c>
      <c r="FM96" s="251"/>
      <c r="FN96" s="251"/>
      <c r="FO96" s="251"/>
      <c r="FP96" s="251"/>
      <c r="FQ96" s="251"/>
      <c r="FR96" s="251"/>
      <c r="FS96" s="251"/>
      <c r="FT96" s="251"/>
      <c r="FU96" s="251"/>
      <c r="FV96" s="251"/>
      <c r="FW96" s="251"/>
      <c r="FX96" s="251"/>
      <c r="FY96" s="251"/>
      <c r="FZ96" s="251"/>
      <c r="GA96" s="251"/>
      <c r="GB96" s="251"/>
      <c r="GC96" s="251"/>
      <c r="GD96" s="251"/>
      <c r="GE96" s="252"/>
      <c r="GF96" s="73"/>
      <c r="GG96" s="73"/>
      <c r="GH96" s="73"/>
      <c r="GI96" s="73"/>
      <c r="GJ96" s="73"/>
      <c r="GK96" s="73"/>
      <c r="GL96" s="73"/>
      <c r="GM96" s="73"/>
    </row>
    <row r="97" spans="1:195" ht="11.25" hidden="1">
      <c r="A97" s="248">
        <v>1</v>
      </c>
      <c r="B97" s="248"/>
      <c r="C97" s="248"/>
      <c r="D97" s="248"/>
      <c r="E97" s="248"/>
      <c r="F97" s="253">
        <v>2</v>
      </c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3">
        <v>3</v>
      </c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3">
        <v>4</v>
      </c>
      <c r="BE97" s="251"/>
      <c r="BF97" s="251"/>
      <c r="BG97" s="251"/>
      <c r="BH97" s="251"/>
      <c r="BI97" s="251"/>
      <c r="BJ97" s="251"/>
      <c r="BK97" s="251"/>
      <c r="BL97" s="251"/>
      <c r="BM97" s="252"/>
      <c r="BN97" s="253">
        <v>5</v>
      </c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2"/>
      <c r="CD97" s="253">
        <v>6</v>
      </c>
      <c r="CE97" s="251"/>
      <c r="CF97" s="251"/>
      <c r="CG97" s="251"/>
      <c r="CH97" s="251"/>
      <c r="CI97" s="251"/>
      <c r="CJ97" s="251"/>
      <c r="CK97" s="251"/>
      <c r="CL97" s="251"/>
      <c r="CM97" s="251"/>
      <c r="CN97" s="251"/>
      <c r="CO97" s="251"/>
      <c r="CP97" s="251"/>
      <c r="CQ97" s="248">
        <v>7</v>
      </c>
      <c r="CR97" s="248"/>
      <c r="CS97" s="248"/>
      <c r="CT97" s="248"/>
      <c r="CU97" s="248"/>
      <c r="CV97" s="248"/>
      <c r="CW97" s="248"/>
      <c r="CX97" s="248"/>
      <c r="CY97" s="248"/>
      <c r="CZ97" s="248"/>
      <c r="DA97" s="248"/>
      <c r="DB97" s="251">
        <v>8</v>
      </c>
      <c r="DC97" s="251"/>
      <c r="DD97" s="251"/>
      <c r="DE97" s="251"/>
      <c r="DF97" s="251"/>
      <c r="DG97" s="251"/>
      <c r="DH97" s="251"/>
      <c r="DI97" s="251"/>
      <c r="DJ97" s="251"/>
      <c r="DK97" s="251"/>
      <c r="DL97" s="251"/>
      <c r="DM97" s="252"/>
      <c r="DN97" s="253">
        <v>9</v>
      </c>
      <c r="DO97" s="251"/>
      <c r="DP97" s="251"/>
      <c r="DQ97" s="251"/>
      <c r="DR97" s="251"/>
      <c r="DS97" s="251"/>
      <c r="DT97" s="251"/>
      <c r="DU97" s="251"/>
      <c r="DV97" s="251"/>
      <c r="DW97" s="251"/>
      <c r="DX97" s="251"/>
      <c r="DY97" s="251"/>
      <c r="DZ97" s="251"/>
      <c r="EA97" s="251"/>
      <c r="EB97" s="251"/>
      <c r="EC97" s="252"/>
      <c r="ED97" s="253">
        <v>10</v>
      </c>
      <c r="EE97" s="251"/>
      <c r="EF97" s="251"/>
      <c r="EG97" s="251"/>
      <c r="EH97" s="251"/>
      <c r="EI97" s="251"/>
      <c r="EJ97" s="251"/>
      <c r="EK97" s="251"/>
      <c r="EL97" s="251"/>
      <c r="EM97" s="251"/>
      <c r="EN97" s="251"/>
      <c r="EO97" s="251"/>
      <c r="EP97" s="251"/>
      <c r="EQ97" s="251"/>
      <c r="ER97" s="251"/>
      <c r="ES97" s="251"/>
      <c r="ET97" s="251"/>
      <c r="EU97" s="251"/>
      <c r="EV97" s="253">
        <v>11</v>
      </c>
      <c r="EW97" s="251"/>
      <c r="EX97" s="251"/>
      <c r="EY97" s="251"/>
      <c r="EZ97" s="251"/>
      <c r="FA97" s="251"/>
      <c r="FB97" s="251"/>
      <c r="FC97" s="251"/>
      <c r="FD97" s="251"/>
      <c r="FE97" s="251"/>
      <c r="FF97" s="251"/>
      <c r="FG97" s="251"/>
      <c r="FH97" s="251"/>
      <c r="FI97" s="251"/>
      <c r="FJ97" s="251"/>
      <c r="FK97" s="252"/>
      <c r="FL97" s="251">
        <v>12</v>
      </c>
      <c r="FM97" s="251"/>
      <c r="FN97" s="251"/>
      <c r="FO97" s="251"/>
      <c r="FP97" s="251"/>
      <c r="FQ97" s="251"/>
      <c r="FR97" s="251"/>
      <c r="FS97" s="251"/>
      <c r="FT97" s="251"/>
      <c r="FU97" s="251"/>
      <c r="FV97" s="251"/>
      <c r="FW97" s="251"/>
      <c r="FX97" s="251"/>
      <c r="FY97" s="251"/>
      <c r="FZ97" s="251"/>
      <c r="GA97" s="251"/>
      <c r="GB97" s="251"/>
      <c r="GC97" s="251"/>
      <c r="GD97" s="251"/>
      <c r="GE97" s="252"/>
      <c r="GF97" s="73"/>
      <c r="GG97" s="73"/>
      <c r="GH97" s="73"/>
      <c r="GI97" s="73"/>
      <c r="GJ97" s="73"/>
      <c r="GK97" s="73"/>
      <c r="GL97" s="73"/>
      <c r="GM97" s="73"/>
    </row>
    <row r="98" spans="1:195" ht="12.75" hidden="1">
      <c r="A98" s="248">
        <v>1</v>
      </c>
      <c r="B98" s="248"/>
      <c r="C98" s="248"/>
      <c r="D98" s="248"/>
      <c r="E98" s="248"/>
      <c r="F98" s="253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3"/>
      <c r="AS98" s="254"/>
      <c r="AT98" s="254"/>
      <c r="AU98" s="254"/>
      <c r="AV98" s="254"/>
      <c r="AW98" s="254"/>
      <c r="AX98" s="254"/>
      <c r="AY98" s="254"/>
      <c r="AZ98" s="254"/>
      <c r="BA98" s="254"/>
      <c r="BB98" s="254"/>
      <c r="BC98" s="254"/>
      <c r="BD98" s="253"/>
      <c r="BE98" s="254"/>
      <c r="BF98" s="254"/>
      <c r="BG98" s="254"/>
      <c r="BH98" s="254"/>
      <c r="BI98" s="254"/>
      <c r="BJ98" s="254"/>
      <c r="BK98" s="254"/>
      <c r="BL98" s="254"/>
      <c r="BM98" s="255"/>
      <c r="BN98" s="253"/>
      <c r="BO98" s="251"/>
      <c r="BP98" s="251"/>
      <c r="BQ98" s="251"/>
      <c r="BR98" s="251"/>
      <c r="BS98" s="251"/>
      <c r="BT98" s="251"/>
      <c r="BU98" s="251"/>
      <c r="BV98" s="251"/>
      <c r="BW98" s="251"/>
      <c r="BX98" s="251"/>
      <c r="BY98" s="251"/>
      <c r="BZ98" s="251"/>
      <c r="CA98" s="254"/>
      <c r="CB98" s="254"/>
      <c r="CC98" s="255"/>
      <c r="CD98" s="253"/>
      <c r="CE98" s="254"/>
      <c r="CF98" s="254"/>
      <c r="CG98" s="254"/>
      <c r="CH98" s="254"/>
      <c r="CI98" s="254"/>
      <c r="CJ98" s="254"/>
      <c r="CK98" s="254"/>
      <c r="CL98" s="254"/>
      <c r="CM98" s="254"/>
      <c r="CN98" s="254"/>
      <c r="CO98" s="254"/>
      <c r="CP98" s="254"/>
      <c r="CQ98" s="248"/>
      <c r="CR98" s="248"/>
      <c r="CS98" s="248"/>
      <c r="CT98" s="248"/>
      <c r="CU98" s="248"/>
      <c r="CV98" s="248"/>
      <c r="CW98" s="248"/>
      <c r="CX98" s="248"/>
      <c r="CY98" s="248"/>
      <c r="CZ98" s="248"/>
      <c r="DA98" s="248"/>
      <c r="DB98" s="251"/>
      <c r="DC98" s="251"/>
      <c r="DD98" s="251"/>
      <c r="DE98" s="251"/>
      <c r="DF98" s="251"/>
      <c r="DG98" s="251"/>
      <c r="DH98" s="251"/>
      <c r="DI98" s="251"/>
      <c r="DJ98" s="251"/>
      <c r="DK98" s="251"/>
      <c r="DL98" s="251"/>
      <c r="DM98" s="252"/>
      <c r="DN98" s="253"/>
      <c r="DO98" s="254"/>
      <c r="DP98" s="254"/>
      <c r="DQ98" s="254"/>
      <c r="DR98" s="254"/>
      <c r="DS98" s="254"/>
      <c r="DT98" s="254"/>
      <c r="DU98" s="254"/>
      <c r="DV98" s="254"/>
      <c r="DW98" s="254"/>
      <c r="DX98" s="254"/>
      <c r="DY98" s="254"/>
      <c r="DZ98" s="254"/>
      <c r="EA98" s="254"/>
      <c r="EB98" s="254"/>
      <c r="EC98" s="255"/>
      <c r="ED98" s="253"/>
      <c r="EE98" s="254"/>
      <c r="EF98" s="254"/>
      <c r="EG98" s="254"/>
      <c r="EH98" s="254"/>
      <c r="EI98" s="254"/>
      <c r="EJ98" s="254"/>
      <c r="EK98" s="254"/>
      <c r="EL98" s="254"/>
      <c r="EM98" s="254"/>
      <c r="EN98" s="254"/>
      <c r="EO98" s="254"/>
      <c r="EP98" s="254"/>
      <c r="EQ98" s="254"/>
      <c r="ER98" s="254"/>
      <c r="ES98" s="254"/>
      <c r="ET98" s="254"/>
      <c r="EU98" s="254"/>
      <c r="EV98" s="275"/>
      <c r="EW98" s="254"/>
      <c r="EX98" s="254"/>
      <c r="EY98" s="254"/>
      <c r="EZ98" s="254"/>
      <c r="FA98" s="254"/>
      <c r="FB98" s="254"/>
      <c r="FC98" s="254"/>
      <c r="FD98" s="254"/>
      <c r="FE98" s="254"/>
      <c r="FF98" s="254"/>
      <c r="FG98" s="254"/>
      <c r="FH98" s="254"/>
      <c r="FI98" s="254"/>
      <c r="FJ98" s="254"/>
      <c r="FK98" s="255"/>
      <c r="FL98" s="254"/>
      <c r="FM98" s="254"/>
      <c r="FN98" s="254"/>
      <c r="FO98" s="254"/>
      <c r="FP98" s="254"/>
      <c r="FQ98" s="254"/>
      <c r="FR98" s="254"/>
      <c r="FS98" s="254"/>
      <c r="FT98" s="254"/>
      <c r="FU98" s="254"/>
      <c r="FV98" s="254"/>
      <c r="FW98" s="254"/>
      <c r="FX98" s="254"/>
      <c r="FY98" s="254"/>
      <c r="FZ98" s="254"/>
      <c r="GA98" s="254"/>
      <c r="GB98" s="254"/>
      <c r="GC98" s="254"/>
      <c r="GD98" s="254"/>
      <c r="GE98" s="255"/>
      <c r="GF98" s="73"/>
      <c r="GG98" s="73"/>
      <c r="GH98" s="73"/>
      <c r="GI98" s="73"/>
      <c r="GJ98" s="73"/>
      <c r="GK98" s="73"/>
      <c r="GL98" s="73"/>
      <c r="GM98" s="73"/>
    </row>
    <row r="99" spans="1:195" ht="12.75" hidden="1">
      <c r="A99" s="248">
        <v>2</v>
      </c>
      <c r="B99" s="248"/>
      <c r="C99" s="248"/>
      <c r="D99" s="248"/>
      <c r="E99" s="248"/>
      <c r="F99" s="253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3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3"/>
      <c r="BE99" s="254"/>
      <c r="BF99" s="254"/>
      <c r="BG99" s="254"/>
      <c r="BH99" s="254"/>
      <c r="BI99" s="254"/>
      <c r="BJ99" s="254"/>
      <c r="BK99" s="254"/>
      <c r="BL99" s="254"/>
      <c r="BM99" s="255"/>
      <c r="BN99" s="253"/>
      <c r="BO99" s="251"/>
      <c r="BP99" s="251"/>
      <c r="BQ99" s="251"/>
      <c r="BR99" s="251"/>
      <c r="BS99" s="251"/>
      <c r="BT99" s="251"/>
      <c r="BU99" s="251"/>
      <c r="BV99" s="251"/>
      <c r="BW99" s="251"/>
      <c r="BX99" s="251"/>
      <c r="BY99" s="251"/>
      <c r="BZ99" s="251"/>
      <c r="CA99" s="254"/>
      <c r="CB99" s="254"/>
      <c r="CC99" s="255"/>
      <c r="CD99" s="253"/>
      <c r="CE99" s="254"/>
      <c r="CF99" s="254"/>
      <c r="CG99" s="254"/>
      <c r="CH99" s="254"/>
      <c r="CI99" s="254"/>
      <c r="CJ99" s="254"/>
      <c r="CK99" s="254"/>
      <c r="CL99" s="254"/>
      <c r="CM99" s="254"/>
      <c r="CN99" s="254"/>
      <c r="CO99" s="254"/>
      <c r="CP99" s="254"/>
      <c r="CQ99" s="248"/>
      <c r="CR99" s="248"/>
      <c r="CS99" s="248"/>
      <c r="CT99" s="248"/>
      <c r="CU99" s="248"/>
      <c r="CV99" s="248"/>
      <c r="CW99" s="248"/>
      <c r="CX99" s="248"/>
      <c r="CY99" s="248"/>
      <c r="CZ99" s="248"/>
      <c r="DA99" s="248"/>
      <c r="DB99" s="251"/>
      <c r="DC99" s="251"/>
      <c r="DD99" s="251"/>
      <c r="DE99" s="251"/>
      <c r="DF99" s="251"/>
      <c r="DG99" s="251"/>
      <c r="DH99" s="251"/>
      <c r="DI99" s="251"/>
      <c r="DJ99" s="251"/>
      <c r="DK99" s="251"/>
      <c r="DL99" s="251"/>
      <c r="DM99" s="252"/>
      <c r="DN99" s="253"/>
      <c r="DO99" s="254"/>
      <c r="DP99" s="254"/>
      <c r="DQ99" s="254"/>
      <c r="DR99" s="254"/>
      <c r="DS99" s="254"/>
      <c r="DT99" s="254"/>
      <c r="DU99" s="254"/>
      <c r="DV99" s="254"/>
      <c r="DW99" s="254"/>
      <c r="DX99" s="254"/>
      <c r="DY99" s="254"/>
      <c r="DZ99" s="254"/>
      <c r="EA99" s="254"/>
      <c r="EB99" s="254"/>
      <c r="EC99" s="255"/>
      <c r="ED99" s="253"/>
      <c r="EE99" s="254"/>
      <c r="EF99" s="254"/>
      <c r="EG99" s="254"/>
      <c r="EH99" s="254"/>
      <c r="EI99" s="254"/>
      <c r="EJ99" s="254"/>
      <c r="EK99" s="254"/>
      <c r="EL99" s="254"/>
      <c r="EM99" s="254"/>
      <c r="EN99" s="254"/>
      <c r="EO99" s="254"/>
      <c r="EP99" s="254"/>
      <c r="EQ99" s="254"/>
      <c r="ER99" s="254"/>
      <c r="ES99" s="254"/>
      <c r="ET99" s="254"/>
      <c r="EU99" s="254"/>
      <c r="EV99" s="275"/>
      <c r="EW99" s="254"/>
      <c r="EX99" s="254"/>
      <c r="EY99" s="254"/>
      <c r="EZ99" s="254"/>
      <c r="FA99" s="254"/>
      <c r="FB99" s="254"/>
      <c r="FC99" s="254"/>
      <c r="FD99" s="254"/>
      <c r="FE99" s="254"/>
      <c r="FF99" s="254"/>
      <c r="FG99" s="254"/>
      <c r="FH99" s="254"/>
      <c r="FI99" s="254"/>
      <c r="FJ99" s="254"/>
      <c r="FK99" s="255"/>
      <c r="FL99" s="254"/>
      <c r="FM99" s="254"/>
      <c r="FN99" s="254"/>
      <c r="FO99" s="254"/>
      <c r="FP99" s="254"/>
      <c r="FQ99" s="254"/>
      <c r="FR99" s="254"/>
      <c r="FS99" s="254"/>
      <c r="FT99" s="254"/>
      <c r="FU99" s="254"/>
      <c r="FV99" s="254"/>
      <c r="FW99" s="254"/>
      <c r="FX99" s="254"/>
      <c r="FY99" s="254"/>
      <c r="FZ99" s="254"/>
      <c r="GA99" s="254"/>
      <c r="GB99" s="254"/>
      <c r="GC99" s="254"/>
      <c r="GD99" s="254"/>
      <c r="GE99" s="255"/>
      <c r="GF99" s="73"/>
      <c r="GG99" s="73"/>
      <c r="GH99" s="73"/>
      <c r="GI99" s="73"/>
      <c r="GJ99" s="73"/>
      <c r="GK99" s="73"/>
      <c r="GL99" s="73"/>
      <c r="GM99" s="73"/>
    </row>
    <row r="100" spans="1:195" ht="12.75" hidden="1">
      <c r="A100" s="248">
        <v>3</v>
      </c>
      <c r="B100" s="248"/>
      <c r="C100" s="248"/>
      <c r="D100" s="248"/>
      <c r="E100" s="248"/>
      <c r="F100" s="253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3"/>
      <c r="AS100" s="254"/>
      <c r="AT100" s="254"/>
      <c r="AU100" s="254"/>
      <c r="AV100" s="254"/>
      <c r="AW100" s="254"/>
      <c r="AX100" s="254"/>
      <c r="AY100" s="254"/>
      <c r="AZ100" s="254"/>
      <c r="BA100" s="254"/>
      <c r="BB100" s="254"/>
      <c r="BC100" s="254"/>
      <c r="BD100" s="253"/>
      <c r="BE100" s="254"/>
      <c r="BF100" s="254"/>
      <c r="BG100" s="254"/>
      <c r="BH100" s="254"/>
      <c r="BI100" s="254"/>
      <c r="BJ100" s="254"/>
      <c r="BK100" s="254"/>
      <c r="BL100" s="254"/>
      <c r="BM100" s="255"/>
      <c r="BN100" s="253"/>
      <c r="BO100" s="251"/>
      <c r="BP100" s="251"/>
      <c r="BQ100" s="251"/>
      <c r="BR100" s="251"/>
      <c r="BS100" s="251"/>
      <c r="BT100" s="251"/>
      <c r="BU100" s="251"/>
      <c r="BV100" s="251"/>
      <c r="BW100" s="251"/>
      <c r="BX100" s="251"/>
      <c r="BY100" s="251"/>
      <c r="BZ100" s="251"/>
      <c r="CA100" s="254"/>
      <c r="CB100" s="254"/>
      <c r="CC100" s="255"/>
      <c r="CD100" s="253"/>
      <c r="CE100" s="254"/>
      <c r="CF100" s="254"/>
      <c r="CG100" s="254"/>
      <c r="CH100" s="254"/>
      <c r="CI100" s="254"/>
      <c r="CJ100" s="254"/>
      <c r="CK100" s="254"/>
      <c r="CL100" s="254"/>
      <c r="CM100" s="254"/>
      <c r="CN100" s="254"/>
      <c r="CO100" s="254"/>
      <c r="CP100" s="254"/>
      <c r="CQ100" s="248"/>
      <c r="CR100" s="248"/>
      <c r="CS100" s="248"/>
      <c r="CT100" s="248"/>
      <c r="CU100" s="248"/>
      <c r="CV100" s="248"/>
      <c r="CW100" s="248"/>
      <c r="CX100" s="248"/>
      <c r="CY100" s="248"/>
      <c r="CZ100" s="248"/>
      <c r="DA100" s="248"/>
      <c r="DB100" s="251"/>
      <c r="DC100" s="251"/>
      <c r="DD100" s="251"/>
      <c r="DE100" s="251"/>
      <c r="DF100" s="251"/>
      <c r="DG100" s="251"/>
      <c r="DH100" s="251"/>
      <c r="DI100" s="251"/>
      <c r="DJ100" s="251"/>
      <c r="DK100" s="251"/>
      <c r="DL100" s="251"/>
      <c r="DM100" s="252"/>
      <c r="DN100" s="253"/>
      <c r="DO100" s="254"/>
      <c r="DP100" s="254"/>
      <c r="DQ100" s="254"/>
      <c r="DR100" s="254"/>
      <c r="DS100" s="254"/>
      <c r="DT100" s="254"/>
      <c r="DU100" s="254"/>
      <c r="DV100" s="254"/>
      <c r="DW100" s="254"/>
      <c r="DX100" s="254"/>
      <c r="DY100" s="254"/>
      <c r="DZ100" s="254"/>
      <c r="EA100" s="254"/>
      <c r="EB100" s="254"/>
      <c r="EC100" s="255"/>
      <c r="ED100" s="253"/>
      <c r="EE100" s="254"/>
      <c r="EF100" s="254"/>
      <c r="EG100" s="254"/>
      <c r="EH100" s="254"/>
      <c r="EI100" s="254"/>
      <c r="EJ100" s="254"/>
      <c r="EK100" s="254"/>
      <c r="EL100" s="254"/>
      <c r="EM100" s="254"/>
      <c r="EN100" s="254"/>
      <c r="EO100" s="254"/>
      <c r="EP100" s="254"/>
      <c r="EQ100" s="254"/>
      <c r="ER100" s="254"/>
      <c r="ES100" s="254"/>
      <c r="ET100" s="254"/>
      <c r="EU100" s="254"/>
      <c r="EV100" s="275"/>
      <c r="EW100" s="254"/>
      <c r="EX100" s="254"/>
      <c r="EY100" s="254"/>
      <c r="EZ100" s="254"/>
      <c r="FA100" s="254"/>
      <c r="FB100" s="254"/>
      <c r="FC100" s="254"/>
      <c r="FD100" s="254"/>
      <c r="FE100" s="254"/>
      <c r="FF100" s="254"/>
      <c r="FG100" s="254"/>
      <c r="FH100" s="254"/>
      <c r="FI100" s="254"/>
      <c r="FJ100" s="254"/>
      <c r="FK100" s="255"/>
      <c r="FL100" s="254"/>
      <c r="FM100" s="254"/>
      <c r="FN100" s="254"/>
      <c r="FO100" s="254"/>
      <c r="FP100" s="254"/>
      <c r="FQ100" s="254"/>
      <c r="FR100" s="254"/>
      <c r="FS100" s="254"/>
      <c r="FT100" s="254"/>
      <c r="FU100" s="254"/>
      <c r="FV100" s="254"/>
      <c r="FW100" s="254"/>
      <c r="FX100" s="254"/>
      <c r="FY100" s="254"/>
      <c r="FZ100" s="254"/>
      <c r="GA100" s="254"/>
      <c r="GB100" s="254"/>
      <c r="GC100" s="254"/>
      <c r="GD100" s="254"/>
      <c r="GE100" s="255"/>
      <c r="GF100" s="73"/>
      <c r="GG100" s="73"/>
      <c r="GH100" s="73"/>
      <c r="GI100" s="73"/>
      <c r="GJ100" s="73"/>
      <c r="GK100" s="73"/>
      <c r="GL100" s="73"/>
      <c r="GM100" s="73"/>
    </row>
    <row r="101" spans="1:195" ht="12.75" hidden="1">
      <c r="A101" s="248"/>
      <c r="B101" s="248"/>
      <c r="C101" s="248"/>
      <c r="D101" s="248"/>
      <c r="E101" s="248"/>
      <c r="F101" s="256" t="s">
        <v>18</v>
      </c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7"/>
      <c r="AK101" s="257"/>
      <c r="AL101" s="257"/>
      <c r="AM101" s="257"/>
      <c r="AN101" s="257"/>
      <c r="AO101" s="257"/>
      <c r="AP101" s="257"/>
      <c r="AQ101" s="257"/>
      <c r="AR101" s="253"/>
      <c r="AS101" s="254"/>
      <c r="AT101" s="254"/>
      <c r="AU101" s="254"/>
      <c r="AV101" s="254"/>
      <c r="AW101" s="254"/>
      <c r="AX101" s="254"/>
      <c r="AY101" s="254"/>
      <c r="AZ101" s="254"/>
      <c r="BA101" s="254"/>
      <c r="BB101" s="254"/>
      <c r="BC101" s="254"/>
      <c r="BD101" s="253"/>
      <c r="BE101" s="254"/>
      <c r="BF101" s="254"/>
      <c r="BG101" s="254"/>
      <c r="BH101" s="254"/>
      <c r="BI101" s="254"/>
      <c r="BJ101" s="254"/>
      <c r="BK101" s="254"/>
      <c r="BL101" s="254"/>
      <c r="BM101" s="255"/>
      <c r="BN101" s="253"/>
      <c r="BO101" s="251"/>
      <c r="BP101" s="251"/>
      <c r="BQ101" s="251"/>
      <c r="BR101" s="251"/>
      <c r="BS101" s="251"/>
      <c r="BT101" s="251"/>
      <c r="BU101" s="251"/>
      <c r="BV101" s="251"/>
      <c r="BW101" s="251"/>
      <c r="BX101" s="251"/>
      <c r="BY101" s="251"/>
      <c r="BZ101" s="251"/>
      <c r="CA101" s="254"/>
      <c r="CB101" s="254"/>
      <c r="CC101" s="255"/>
      <c r="CD101" s="253"/>
      <c r="CE101" s="254"/>
      <c r="CF101" s="254"/>
      <c r="CG101" s="254"/>
      <c r="CH101" s="254"/>
      <c r="CI101" s="254"/>
      <c r="CJ101" s="254"/>
      <c r="CK101" s="254"/>
      <c r="CL101" s="254"/>
      <c r="CM101" s="254"/>
      <c r="CN101" s="254"/>
      <c r="CO101" s="254"/>
      <c r="CP101" s="254"/>
      <c r="CQ101" s="248"/>
      <c r="CR101" s="248"/>
      <c r="CS101" s="248"/>
      <c r="CT101" s="248"/>
      <c r="CU101" s="248"/>
      <c r="CV101" s="248"/>
      <c r="CW101" s="248"/>
      <c r="CX101" s="248"/>
      <c r="CY101" s="248"/>
      <c r="CZ101" s="248"/>
      <c r="DA101" s="248"/>
      <c r="DB101" s="251"/>
      <c r="DC101" s="251"/>
      <c r="DD101" s="251"/>
      <c r="DE101" s="251"/>
      <c r="DF101" s="251"/>
      <c r="DG101" s="251"/>
      <c r="DH101" s="251"/>
      <c r="DI101" s="251"/>
      <c r="DJ101" s="251"/>
      <c r="DK101" s="251"/>
      <c r="DL101" s="251"/>
      <c r="DM101" s="252"/>
      <c r="DN101" s="253"/>
      <c r="DO101" s="254"/>
      <c r="DP101" s="254"/>
      <c r="DQ101" s="254"/>
      <c r="DR101" s="254"/>
      <c r="DS101" s="254"/>
      <c r="DT101" s="254"/>
      <c r="DU101" s="254"/>
      <c r="DV101" s="254"/>
      <c r="DW101" s="254"/>
      <c r="DX101" s="254"/>
      <c r="DY101" s="254"/>
      <c r="DZ101" s="254"/>
      <c r="EA101" s="254"/>
      <c r="EB101" s="254"/>
      <c r="EC101" s="255"/>
      <c r="ED101" s="253"/>
      <c r="EE101" s="254"/>
      <c r="EF101" s="254"/>
      <c r="EG101" s="254"/>
      <c r="EH101" s="254"/>
      <c r="EI101" s="254"/>
      <c r="EJ101" s="254"/>
      <c r="EK101" s="254"/>
      <c r="EL101" s="254"/>
      <c r="EM101" s="254"/>
      <c r="EN101" s="254"/>
      <c r="EO101" s="254"/>
      <c r="EP101" s="254"/>
      <c r="EQ101" s="254"/>
      <c r="ER101" s="254"/>
      <c r="ES101" s="254"/>
      <c r="ET101" s="254"/>
      <c r="EU101" s="254"/>
      <c r="EV101" s="275"/>
      <c r="EW101" s="254"/>
      <c r="EX101" s="254"/>
      <c r="EY101" s="254"/>
      <c r="EZ101" s="254"/>
      <c r="FA101" s="254"/>
      <c r="FB101" s="254"/>
      <c r="FC101" s="254"/>
      <c r="FD101" s="254"/>
      <c r="FE101" s="254"/>
      <c r="FF101" s="254"/>
      <c r="FG101" s="254"/>
      <c r="FH101" s="254"/>
      <c r="FI101" s="254"/>
      <c r="FJ101" s="254"/>
      <c r="FK101" s="255"/>
      <c r="FL101" s="254"/>
      <c r="FM101" s="254"/>
      <c r="FN101" s="254"/>
      <c r="FO101" s="254"/>
      <c r="FP101" s="254"/>
      <c r="FQ101" s="254"/>
      <c r="FR101" s="254"/>
      <c r="FS101" s="254"/>
      <c r="FT101" s="254"/>
      <c r="FU101" s="254"/>
      <c r="FV101" s="254"/>
      <c r="FW101" s="254"/>
      <c r="FX101" s="254"/>
      <c r="FY101" s="254"/>
      <c r="FZ101" s="254"/>
      <c r="GA101" s="254"/>
      <c r="GB101" s="254"/>
      <c r="GC101" s="254"/>
      <c r="GD101" s="254"/>
      <c r="GE101" s="255"/>
      <c r="GF101" s="73"/>
      <c r="GG101" s="73"/>
      <c r="GH101" s="73"/>
      <c r="GI101" s="73"/>
      <c r="GJ101" s="73"/>
      <c r="GK101" s="73"/>
      <c r="GL101" s="73"/>
      <c r="GM101" s="73"/>
    </row>
    <row r="102" spans="1:195" ht="29.25" customHeight="1" hidden="1">
      <c r="A102" s="249" t="s">
        <v>155</v>
      </c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  <c r="AL102" s="250"/>
      <c r="AM102" s="250"/>
      <c r="AN102" s="250"/>
      <c r="AO102" s="250"/>
      <c r="AP102" s="250"/>
      <c r="AQ102" s="250"/>
      <c r="AR102" s="250"/>
      <c r="AS102" s="250"/>
      <c r="AT102" s="250"/>
      <c r="AU102" s="250"/>
      <c r="AV102" s="250"/>
      <c r="AW102" s="250"/>
      <c r="AX102" s="250"/>
      <c r="AY102" s="250"/>
      <c r="AZ102" s="250"/>
      <c r="BA102" s="250"/>
      <c r="BB102" s="250"/>
      <c r="BC102" s="250"/>
      <c r="BD102" s="250"/>
      <c r="BE102" s="250"/>
      <c r="BF102" s="250"/>
      <c r="BG102" s="250"/>
      <c r="BH102" s="250"/>
      <c r="BI102" s="250"/>
      <c r="BJ102" s="250"/>
      <c r="BK102" s="250"/>
      <c r="BL102" s="250"/>
      <c r="BM102" s="250"/>
      <c r="BN102" s="250"/>
      <c r="BO102" s="250"/>
      <c r="BP102" s="250"/>
      <c r="BQ102" s="250"/>
      <c r="BR102" s="250"/>
      <c r="BS102" s="250"/>
      <c r="BT102" s="250"/>
      <c r="BU102" s="250"/>
      <c r="BV102" s="250"/>
      <c r="BW102" s="250"/>
      <c r="BX102" s="250"/>
      <c r="BY102" s="250"/>
      <c r="BZ102" s="250"/>
      <c r="CA102" s="250"/>
      <c r="CB102" s="250"/>
      <c r="CC102" s="250"/>
      <c r="CD102" s="250"/>
      <c r="CE102" s="250"/>
      <c r="CF102" s="250"/>
      <c r="CG102" s="250"/>
      <c r="CH102" s="250"/>
      <c r="CI102" s="250"/>
      <c r="CJ102" s="250"/>
      <c r="CK102" s="250"/>
      <c r="CL102" s="250"/>
      <c r="CM102" s="250"/>
      <c r="CN102" s="250"/>
      <c r="CO102" s="250"/>
      <c r="CP102" s="250"/>
      <c r="CQ102" s="250"/>
      <c r="CR102" s="250"/>
      <c r="CS102" s="250"/>
      <c r="CT102" s="250"/>
      <c r="CU102" s="250"/>
      <c r="CV102" s="250"/>
      <c r="CW102" s="250"/>
      <c r="CX102" s="250"/>
      <c r="CY102" s="250"/>
      <c r="CZ102" s="250"/>
      <c r="DA102" s="250"/>
      <c r="DB102" s="250"/>
      <c r="DC102" s="250"/>
      <c r="DD102" s="250"/>
      <c r="DE102" s="250"/>
      <c r="DF102" s="250"/>
      <c r="DG102" s="250"/>
      <c r="DH102" s="250"/>
      <c r="DI102" s="250"/>
      <c r="DJ102" s="250"/>
      <c r="DK102" s="250"/>
      <c r="DL102" s="250"/>
      <c r="DM102" s="250"/>
      <c r="DN102" s="250"/>
      <c r="DO102" s="250"/>
      <c r="DP102" s="250"/>
      <c r="DQ102" s="250"/>
      <c r="DR102" s="250"/>
      <c r="DS102" s="250"/>
      <c r="DT102" s="250"/>
      <c r="DU102" s="250"/>
      <c r="DV102" s="250"/>
      <c r="DW102" s="250"/>
      <c r="DX102" s="250"/>
      <c r="DY102" s="250"/>
      <c r="DZ102" s="250"/>
      <c r="EA102" s="250"/>
      <c r="EB102" s="250"/>
      <c r="EC102" s="250"/>
      <c r="ED102" s="250"/>
      <c r="EE102" s="250"/>
      <c r="EF102" s="250"/>
      <c r="EG102" s="250"/>
      <c r="EH102" s="250"/>
      <c r="EI102" s="250"/>
      <c r="EJ102" s="250"/>
      <c r="EK102" s="250"/>
      <c r="EL102" s="250"/>
      <c r="EM102" s="250"/>
      <c r="EN102" s="250"/>
      <c r="EO102" s="250"/>
      <c r="EP102" s="250"/>
      <c r="EQ102" s="250"/>
      <c r="ER102" s="250"/>
      <c r="ES102" s="250"/>
      <c r="ET102" s="250"/>
      <c r="EU102" s="250"/>
      <c r="EV102" s="250"/>
      <c r="EW102" s="250"/>
      <c r="EX102" s="250"/>
      <c r="EY102" s="250"/>
      <c r="EZ102" s="250"/>
      <c r="FA102" s="250"/>
      <c r="FB102" s="250"/>
      <c r="FC102" s="250"/>
      <c r="FD102" s="250"/>
      <c r="FE102" s="250"/>
      <c r="FF102" s="250"/>
      <c r="FG102" s="250"/>
      <c r="FH102" s="250"/>
      <c r="FI102" s="250"/>
      <c r="FJ102" s="250"/>
      <c r="FK102" s="250"/>
      <c r="FL102" s="250"/>
      <c r="FM102" s="250"/>
      <c r="FN102" s="250"/>
      <c r="FO102" s="250"/>
      <c r="FP102" s="250"/>
      <c r="FQ102" s="250"/>
      <c r="FR102" s="250"/>
      <c r="FS102" s="250"/>
      <c r="FT102" s="250"/>
      <c r="FU102" s="250"/>
      <c r="FV102" s="250"/>
      <c r="FW102" s="250"/>
      <c r="FX102" s="250"/>
      <c r="FY102" s="250"/>
      <c r="FZ102" s="250"/>
      <c r="GA102" s="250"/>
      <c r="GB102" s="250"/>
      <c r="GC102" s="250"/>
      <c r="GD102" s="250"/>
      <c r="GE102" s="250"/>
      <c r="GF102" s="73"/>
      <c r="GG102" s="73"/>
      <c r="GH102" s="73"/>
      <c r="GI102" s="73"/>
      <c r="GJ102" s="73"/>
      <c r="GK102" s="73"/>
      <c r="GL102" s="73"/>
      <c r="GM102" s="73"/>
    </row>
    <row r="103" spans="1:195" ht="11.25" hidden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</row>
    <row r="104" spans="1:195" ht="12">
      <c r="A104" s="265" t="s">
        <v>157</v>
      </c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  <c r="CC104" s="265"/>
      <c r="CD104" s="265"/>
      <c r="CE104" s="265"/>
      <c r="CF104" s="265"/>
      <c r="CG104" s="265"/>
      <c r="CH104" s="265"/>
      <c r="CI104" s="265"/>
      <c r="CJ104" s="265"/>
      <c r="CK104" s="265"/>
      <c r="CL104" s="265"/>
      <c r="CM104" s="265"/>
      <c r="CN104" s="265"/>
      <c r="CO104" s="265"/>
      <c r="CP104" s="265"/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65"/>
      <c r="EI104" s="265"/>
      <c r="EJ104" s="265"/>
      <c r="EK104" s="265"/>
      <c r="EL104" s="265"/>
      <c r="EM104" s="265"/>
      <c r="EN104" s="265"/>
      <c r="EO104" s="265"/>
      <c r="EP104" s="265"/>
      <c r="EQ104" s="265"/>
      <c r="ER104" s="265"/>
      <c r="ES104" s="265"/>
      <c r="ET104" s="265"/>
      <c r="EU104" s="265"/>
      <c r="EV104" s="265"/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5"/>
      <c r="FG104" s="265"/>
      <c r="FH104" s="265"/>
      <c r="FI104" s="265"/>
      <c r="FJ104" s="265"/>
      <c r="FK104" s="265"/>
      <c r="FL104" s="265"/>
      <c r="FM104" s="265"/>
      <c r="FN104" s="265"/>
      <c r="FO104" s="265"/>
      <c r="FP104" s="265"/>
      <c r="FQ104" s="265"/>
      <c r="FR104" s="265"/>
      <c r="FS104" s="265"/>
      <c r="FT104" s="265"/>
      <c r="FU104" s="265"/>
      <c r="FV104" s="265"/>
      <c r="FW104" s="265"/>
      <c r="FX104" s="265"/>
      <c r="FY104" s="265"/>
      <c r="FZ104" s="265"/>
      <c r="GA104" s="265"/>
      <c r="GB104" s="265"/>
      <c r="GC104" s="265"/>
      <c r="GD104" s="265"/>
      <c r="GE104" s="265"/>
      <c r="GF104" s="73"/>
      <c r="GG104" s="73"/>
      <c r="GH104" s="73"/>
      <c r="GI104" s="73"/>
      <c r="GJ104" s="73"/>
      <c r="GK104" s="73"/>
      <c r="GL104" s="73"/>
      <c r="GM104" s="73"/>
    </row>
    <row r="105" spans="188:195" ht="11.25">
      <c r="GF105" s="73"/>
      <c r="GG105" s="73"/>
      <c r="GH105" s="73"/>
      <c r="GI105" s="73"/>
      <c r="GJ105" s="73"/>
      <c r="GK105" s="73"/>
      <c r="GL105" s="73"/>
      <c r="GM105" s="73"/>
    </row>
    <row r="106" spans="1:195" ht="27.75" customHeight="1">
      <c r="A106" s="248" t="s">
        <v>106</v>
      </c>
      <c r="B106" s="248"/>
      <c r="C106" s="248"/>
      <c r="D106" s="248"/>
      <c r="E106" s="248"/>
      <c r="F106" s="253" t="s">
        <v>35</v>
      </c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  <c r="AU106" s="251"/>
      <c r="AV106" s="251"/>
      <c r="AW106" s="251"/>
      <c r="AX106" s="251"/>
      <c r="AY106" s="251"/>
      <c r="AZ106" s="251"/>
      <c r="BA106" s="251"/>
      <c r="BB106" s="251"/>
      <c r="BC106" s="251"/>
      <c r="BD106" s="251"/>
      <c r="BE106" s="251"/>
      <c r="BF106" s="251"/>
      <c r="BG106" s="251"/>
      <c r="BH106" s="251"/>
      <c r="BI106" s="251"/>
      <c r="BJ106" s="251"/>
      <c r="BK106" s="251"/>
      <c r="BL106" s="251"/>
      <c r="BM106" s="251"/>
      <c r="BN106" s="251"/>
      <c r="BO106" s="251"/>
      <c r="BP106" s="251"/>
      <c r="BQ106" s="251"/>
      <c r="BR106" s="251"/>
      <c r="BS106" s="251"/>
      <c r="BT106" s="251"/>
      <c r="BU106" s="251"/>
      <c r="BV106" s="251"/>
      <c r="BW106" s="251"/>
      <c r="BX106" s="251"/>
      <c r="BY106" s="251"/>
      <c r="BZ106" s="251"/>
      <c r="CA106" s="251"/>
      <c r="CB106" s="251"/>
      <c r="CC106" s="251"/>
      <c r="CD106" s="251"/>
      <c r="CE106" s="251"/>
      <c r="CF106" s="251"/>
      <c r="CG106" s="251"/>
      <c r="CH106" s="251"/>
      <c r="CI106" s="251"/>
      <c r="CJ106" s="251"/>
      <c r="CK106" s="251"/>
      <c r="CL106" s="251"/>
      <c r="CM106" s="251"/>
      <c r="CN106" s="251"/>
      <c r="CO106" s="251"/>
      <c r="CP106" s="251"/>
      <c r="CQ106" s="251"/>
      <c r="CR106" s="251"/>
      <c r="CS106" s="251"/>
      <c r="CT106" s="251"/>
      <c r="CU106" s="251"/>
      <c r="CV106" s="251"/>
      <c r="CW106" s="251"/>
      <c r="CX106" s="251"/>
      <c r="CY106" s="251"/>
      <c r="CZ106" s="251"/>
      <c r="DA106" s="251"/>
      <c r="DB106" s="251"/>
      <c r="DC106" s="251"/>
      <c r="DD106" s="251"/>
      <c r="DE106" s="251"/>
      <c r="DF106" s="251"/>
      <c r="DG106" s="251"/>
      <c r="DH106" s="251"/>
      <c r="DI106" s="251"/>
      <c r="DJ106" s="251"/>
      <c r="DK106" s="251"/>
      <c r="DL106" s="251"/>
      <c r="DM106" s="251"/>
      <c r="DN106" s="251"/>
      <c r="DO106" s="251"/>
      <c r="DP106" s="251"/>
      <c r="DQ106" s="251"/>
      <c r="DR106" s="251"/>
      <c r="DS106" s="251"/>
      <c r="DT106" s="251"/>
      <c r="DU106" s="251"/>
      <c r="DV106" s="251"/>
      <c r="DW106" s="251"/>
      <c r="DX106" s="251"/>
      <c r="DY106" s="251"/>
      <c r="DZ106" s="251"/>
      <c r="EA106" s="251"/>
      <c r="EB106" s="251"/>
      <c r="EC106" s="251"/>
      <c r="ED106" s="251"/>
      <c r="EE106" s="251"/>
      <c r="EF106" s="251"/>
      <c r="EG106" s="251"/>
      <c r="EH106" s="251"/>
      <c r="EI106" s="251"/>
      <c r="EJ106" s="251"/>
      <c r="EK106" s="251"/>
      <c r="EL106" s="251"/>
      <c r="EM106" s="251"/>
      <c r="EN106" s="251"/>
      <c r="EO106" s="251"/>
      <c r="EP106" s="251"/>
      <c r="EQ106" s="251"/>
      <c r="ER106" s="252"/>
      <c r="ES106" s="253" t="s">
        <v>109</v>
      </c>
      <c r="ET106" s="251"/>
      <c r="EU106" s="251"/>
      <c r="EV106" s="251"/>
      <c r="EW106" s="251"/>
      <c r="EX106" s="251"/>
      <c r="EY106" s="251"/>
      <c r="EZ106" s="251"/>
      <c r="FA106" s="251"/>
      <c r="FB106" s="251"/>
      <c r="FC106" s="251"/>
      <c r="FD106" s="251"/>
      <c r="FE106" s="251"/>
      <c r="FF106" s="251"/>
      <c r="FG106" s="251"/>
      <c r="FH106" s="251"/>
      <c r="FI106" s="251"/>
      <c r="FJ106" s="251"/>
      <c r="FK106" s="251"/>
      <c r="FL106" s="251"/>
      <c r="FM106" s="251"/>
      <c r="FN106" s="251"/>
      <c r="FO106" s="251"/>
      <c r="FP106" s="251"/>
      <c r="FQ106" s="251"/>
      <c r="FR106" s="251"/>
      <c r="FS106" s="251"/>
      <c r="FT106" s="251"/>
      <c r="FU106" s="251"/>
      <c r="FV106" s="251"/>
      <c r="FW106" s="251"/>
      <c r="FX106" s="251"/>
      <c r="FY106" s="251"/>
      <c r="FZ106" s="251"/>
      <c r="GA106" s="251"/>
      <c r="GB106" s="251"/>
      <c r="GC106" s="251"/>
      <c r="GD106" s="251"/>
      <c r="GE106" s="252"/>
      <c r="GF106" s="73"/>
      <c r="GG106" s="73"/>
      <c r="GH106" s="73"/>
      <c r="GI106" s="73"/>
      <c r="GJ106" s="73"/>
      <c r="GK106" s="73"/>
      <c r="GL106" s="73"/>
      <c r="GM106" s="73"/>
    </row>
    <row r="107" spans="1:195" ht="12.75" customHeight="1">
      <c r="A107" s="248">
        <v>1</v>
      </c>
      <c r="B107" s="248"/>
      <c r="C107" s="248"/>
      <c r="D107" s="248"/>
      <c r="E107" s="248"/>
      <c r="F107" s="276" t="s">
        <v>260</v>
      </c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  <c r="AH107" s="277"/>
      <c r="AI107" s="277"/>
      <c r="AJ107" s="277"/>
      <c r="AK107" s="277"/>
      <c r="AL107" s="277"/>
      <c r="AM107" s="277"/>
      <c r="AN107" s="277"/>
      <c r="AO107" s="277"/>
      <c r="AP107" s="277"/>
      <c r="AQ107" s="277"/>
      <c r="AR107" s="277"/>
      <c r="AS107" s="277"/>
      <c r="AT107" s="277"/>
      <c r="AU107" s="277"/>
      <c r="AV107" s="277"/>
      <c r="AW107" s="277"/>
      <c r="AX107" s="277"/>
      <c r="AY107" s="277"/>
      <c r="AZ107" s="277"/>
      <c r="BA107" s="277"/>
      <c r="BB107" s="277"/>
      <c r="BC107" s="277"/>
      <c r="BD107" s="277"/>
      <c r="BE107" s="277"/>
      <c r="BF107" s="277"/>
      <c r="BG107" s="277"/>
      <c r="BH107" s="277"/>
      <c r="BI107" s="277"/>
      <c r="BJ107" s="277"/>
      <c r="BK107" s="277"/>
      <c r="BL107" s="277"/>
      <c r="BM107" s="277"/>
      <c r="BN107" s="277"/>
      <c r="BO107" s="277"/>
      <c r="BP107" s="277"/>
      <c r="BQ107" s="277"/>
      <c r="BR107" s="277"/>
      <c r="BS107" s="277"/>
      <c r="BT107" s="277"/>
      <c r="BU107" s="277"/>
      <c r="BV107" s="277"/>
      <c r="BW107" s="277"/>
      <c r="BX107" s="277"/>
      <c r="BY107" s="277"/>
      <c r="BZ107" s="277"/>
      <c r="CA107" s="277"/>
      <c r="CB107" s="277"/>
      <c r="CC107" s="277"/>
      <c r="CD107" s="277"/>
      <c r="CE107" s="277"/>
      <c r="CF107" s="277"/>
      <c r="CG107" s="277"/>
      <c r="CH107" s="277"/>
      <c r="CI107" s="277"/>
      <c r="CJ107" s="277"/>
      <c r="CK107" s="277"/>
      <c r="CL107" s="277"/>
      <c r="CM107" s="277"/>
      <c r="CN107" s="277"/>
      <c r="CO107" s="277"/>
      <c r="CP107" s="277"/>
      <c r="CQ107" s="277"/>
      <c r="CR107" s="277"/>
      <c r="CS107" s="277"/>
      <c r="CT107" s="277"/>
      <c r="CU107" s="277"/>
      <c r="CV107" s="277"/>
      <c r="CW107" s="277"/>
      <c r="CX107" s="277"/>
      <c r="CY107" s="277"/>
      <c r="CZ107" s="277"/>
      <c r="DA107" s="277"/>
      <c r="DB107" s="277"/>
      <c r="DC107" s="277"/>
      <c r="DD107" s="277"/>
      <c r="DE107" s="277"/>
      <c r="DF107" s="277"/>
      <c r="DG107" s="277"/>
      <c r="DH107" s="277"/>
      <c r="DI107" s="277"/>
      <c r="DJ107" s="277"/>
      <c r="DK107" s="277"/>
      <c r="DL107" s="277"/>
      <c r="DM107" s="277"/>
      <c r="DN107" s="277"/>
      <c r="DO107" s="277"/>
      <c r="DP107" s="277"/>
      <c r="DQ107" s="277"/>
      <c r="DR107" s="277"/>
      <c r="DS107" s="277"/>
      <c r="DT107" s="277"/>
      <c r="DU107" s="277"/>
      <c r="DV107" s="277"/>
      <c r="DW107" s="277"/>
      <c r="DX107" s="277"/>
      <c r="DY107" s="277"/>
      <c r="DZ107" s="277"/>
      <c r="EA107" s="277"/>
      <c r="EB107" s="277"/>
      <c r="EC107" s="277"/>
      <c r="ED107" s="277"/>
      <c r="EE107" s="277"/>
      <c r="EF107" s="277"/>
      <c r="EG107" s="277"/>
      <c r="EH107" s="277"/>
      <c r="EI107" s="277"/>
      <c r="EJ107" s="277"/>
      <c r="EK107" s="277"/>
      <c r="EL107" s="277"/>
      <c r="EM107" s="277"/>
      <c r="EN107" s="277"/>
      <c r="EO107" s="277"/>
      <c r="EP107" s="277"/>
      <c r="EQ107" s="277"/>
      <c r="ER107" s="278"/>
      <c r="ES107" s="258">
        <v>83097.06</v>
      </c>
      <c r="ET107" s="251"/>
      <c r="EU107" s="251"/>
      <c r="EV107" s="251"/>
      <c r="EW107" s="251"/>
      <c r="EX107" s="251"/>
      <c r="EY107" s="251"/>
      <c r="EZ107" s="251"/>
      <c r="FA107" s="251"/>
      <c r="FB107" s="251"/>
      <c r="FC107" s="251"/>
      <c r="FD107" s="251"/>
      <c r="FE107" s="251"/>
      <c r="FF107" s="251"/>
      <c r="FG107" s="251"/>
      <c r="FH107" s="251"/>
      <c r="FI107" s="251"/>
      <c r="FJ107" s="251"/>
      <c r="FK107" s="251"/>
      <c r="FL107" s="251"/>
      <c r="FM107" s="251"/>
      <c r="FN107" s="251"/>
      <c r="FO107" s="251"/>
      <c r="FP107" s="251"/>
      <c r="FQ107" s="251"/>
      <c r="FR107" s="251"/>
      <c r="FS107" s="251"/>
      <c r="FT107" s="251"/>
      <c r="FU107" s="251"/>
      <c r="FV107" s="251"/>
      <c r="FW107" s="251"/>
      <c r="FX107" s="251"/>
      <c r="FY107" s="251"/>
      <c r="FZ107" s="251"/>
      <c r="GA107" s="251"/>
      <c r="GB107" s="251"/>
      <c r="GC107" s="251"/>
      <c r="GD107" s="251"/>
      <c r="GE107" s="252"/>
      <c r="GF107" s="73"/>
      <c r="GG107" s="73"/>
      <c r="GH107" s="73"/>
      <c r="GI107" s="73"/>
      <c r="GJ107" s="73"/>
      <c r="GK107" s="73"/>
      <c r="GL107" s="73"/>
      <c r="GM107" s="73"/>
    </row>
    <row r="108" spans="1:195" ht="11.25" hidden="1">
      <c r="A108" s="248">
        <v>2</v>
      </c>
      <c r="B108" s="248"/>
      <c r="C108" s="248"/>
      <c r="D108" s="248"/>
      <c r="E108" s="248"/>
      <c r="F108" s="253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  <c r="AM108" s="251"/>
      <c r="AN108" s="251"/>
      <c r="AO108" s="251"/>
      <c r="AP108" s="251"/>
      <c r="AQ108" s="251"/>
      <c r="AR108" s="251"/>
      <c r="AS108" s="251"/>
      <c r="AT108" s="251"/>
      <c r="AU108" s="251"/>
      <c r="AV108" s="251"/>
      <c r="AW108" s="251"/>
      <c r="AX108" s="251"/>
      <c r="AY108" s="251"/>
      <c r="AZ108" s="251"/>
      <c r="BA108" s="251"/>
      <c r="BB108" s="251"/>
      <c r="BC108" s="251"/>
      <c r="BD108" s="251"/>
      <c r="BE108" s="251"/>
      <c r="BF108" s="251"/>
      <c r="BG108" s="251"/>
      <c r="BH108" s="251"/>
      <c r="BI108" s="251"/>
      <c r="BJ108" s="251"/>
      <c r="BK108" s="251"/>
      <c r="BL108" s="251"/>
      <c r="BM108" s="251"/>
      <c r="BN108" s="251"/>
      <c r="BO108" s="251"/>
      <c r="BP108" s="251"/>
      <c r="BQ108" s="251"/>
      <c r="BR108" s="251"/>
      <c r="BS108" s="251"/>
      <c r="BT108" s="251"/>
      <c r="BU108" s="251"/>
      <c r="BV108" s="251"/>
      <c r="BW108" s="251"/>
      <c r="BX108" s="251"/>
      <c r="BY108" s="251"/>
      <c r="BZ108" s="251"/>
      <c r="CA108" s="251"/>
      <c r="CB108" s="251"/>
      <c r="CC108" s="251"/>
      <c r="CD108" s="251"/>
      <c r="CE108" s="251"/>
      <c r="CF108" s="251"/>
      <c r="CG108" s="251"/>
      <c r="CH108" s="251"/>
      <c r="CI108" s="251"/>
      <c r="CJ108" s="251"/>
      <c r="CK108" s="251"/>
      <c r="CL108" s="251"/>
      <c r="CM108" s="251"/>
      <c r="CN108" s="251"/>
      <c r="CO108" s="251"/>
      <c r="CP108" s="251"/>
      <c r="CQ108" s="251"/>
      <c r="CR108" s="251"/>
      <c r="CS108" s="251"/>
      <c r="CT108" s="251"/>
      <c r="CU108" s="251"/>
      <c r="CV108" s="251"/>
      <c r="CW108" s="251"/>
      <c r="CX108" s="251"/>
      <c r="CY108" s="251"/>
      <c r="CZ108" s="251"/>
      <c r="DA108" s="251"/>
      <c r="DB108" s="251"/>
      <c r="DC108" s="251"/>
      <c r="DD108" s="251"/>
      <c r="DE108" s="251"/>
      <c r="DF108" s="251"/>
      <c r="DG108" s="251"/>
      <c r="DH108" s="251"/>
      <c r="DI108" s="251"/>
      <c r="DJ108" s="251"/>
      <c r="DK108" s="251"/>
      <c r="DL108" s="251"/>
      <c r="DM108" s="251"/>
      <c r="DN108" s="251"/>
      <c r="DO108" s="251"/>
      <c r="DP108" s="251"/>
      <c r="DQ108" s="251"/>
      <c r="DR108" s="251"/>
      <c r="DS108" s="251"/>
      <c r="DT108" s="251"/>
      <c r="DU108" s="251"/>
      <c r="DV108" s="251"/>
      <c r="DW108" s="251"/>
      <c r="DX108" s="251"/>
      <c r="DY108" s="251"/>
      <c r="DZ108" s="251"/>
      <c r="EA108" s="251"/>
      <c r="EB108" s="251"/>
      <c r="EC108" s="251"/>
      <c r="ED108" s="251"/>
      <c r="EE108" s="251"/>
      <c r="EF108" s="251"/>
      <c r="EG108" s="251"/>
      <c r="EH108" s="251"/>
      <c r="EI108" s="251"/>
      <c r="EJ108" s="251"/>
      <c r="EK108" s="251"/>
      <c r="EL108" s="251"/>
      <c r="EM108" s="251"/>
      <c r="EN108" s="251"/>
      <c r="EO108" s="251"/>
      <c r="EP108" s="251"/>
      <c r="EQ108" s="251"/>
      <c r="ER108" s="252"/>
      <c r="ES108" s="253"/>
      <c r="ET108" s="251"/>
      <c r="EU108" s="251"/>
      <c r="EV108" s="251"/>
      <c r="EW108" s="251"/>
      <c r="EX108" s="251"/>
      <c r="EY108" s="251"/>
      <c r="EZ108" s="251"/>
      <c r="FA108" s="251"/>
      <c r="FB108" s="251"/>
      <c r="FC108" s="251"/>
      <c r="FD108" s="251"/>
      <c r="FE108" s="251"/>
      <c r="FF108" s="251"/>
      <c r="FG108" s="251"/>
      <c r="FH108" s="251"/>
      <c r="FI108" s="251"/>
      <c r="FJ108" s="251"/>
      <c r="FK108" s="251"/>
      <c r="FL108" s="251"/>
      <c r="FM108" s="251"/>
      <c r="FN108" s="251"/>
      <c r="FO108" s="251"/>
      <c r="FP108" s="251"/>
      <c r="FQ108" s="251"/>
      <c r="FR108" s="251"/>
      <c r="FS108" s="251"/>
      <c r="FT108" s="251"/>
      <c r="FU108" s="251"/>
      <c r="FV108" s="251"/>
      <c r="FW108" s="251"/>
      <c r="FX108" s="251"/>
      <c r="FY108" s="251"/>
      <c r="FZ108" s="251"/>
      <c r="GA108" s="251"/>
      <c r="GB108" s="251"/>
      <c r="GC108" s="251"/>
      <c r="GD108" s="251"/>
      <c r="GE108" s="252"/>
      <c r="GF108" s="73"/>
      <c r="GG108" s="73"/>
      <c r="GH108" s="73"/>
      <c r="GI108" s="73"/>
      <c r="GJ108" s="73"/>
      <c r="GK108" s="73"/>
      <c r="GL108" s="73"/>
      <c r="GM108" s="73"/>
    </row>
    <row r="109" spans="1:195" ht="11.25">
      <c r="A109" s="276" t="s">
        <v>18</v>
      </c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77"/>
      <c r="AH109" s="277"/>
      <c r="AI109" s="277"/>
      <c r="AJ109" s="277"/>
      <c r="AK109" s="277"/>
      <c r="AL109" s="277"/>
      <c r="AM109" s="277"/>
      <c r="AN109" s="277"/>
      <c r="AO109" s="277"/>
      <c r="AP109" s="277"/>
      <c r="AQ109" s="277"/>
      <c r="AR109" s="277"/>
      <c r="AS109" s="277"/>
      <c r="AT109" s="277"/>
      <c r="AU109" s="277"/>
      <c r="AV109" s="277"/>
      <c r="AW109" s="277"/>
      <c r="AX109" s="277"/>
      <c r="AY109" s="277"/>
      <c r="AZ109" s="277"/>
      <c r="BA109" s="277"/>
      <c r="BB109" s="277"/>
      <c r="BC109" s="277"/>
      <c r="BD109" s="277"/>
      <c r="BE109" s="277"/>
      <c r="BF109" s="277"/>
      <c r="BG109" s="277"/>
      <c r="BH109" s="277"/>
      <c r="BI109" s="277"/>
      <c r="BJ109" s="277"/>
      <c r="BK109" s="277"/>
      <c r="BL109" s="277"/>
      <c r="BM109" s="277"/>
      <c r="BN109" s="277"/>
      <c r="BO109" s="277"/>
      <c r="BP109" s="277"/>
      <c r="BQ109" s="277"/>
      <c r="BR109" s="277"/>
      <c r="BS109" s="277"/>
      <c r="BT109" s="277"/>
      <c r="BU109" s="277"/>
      <c r="BV109" s="277"/>
      <c r="BW109" s="277"/>
      <c r="BX109" s="277"/>
      <c r="BY109" s="277"/>
      <c r="BZ109" s="277"/>
      <c r="CA109" s="277"/>
      <c r="CB109" s="277"/>
      <c r="CC109" s="277"/>
      <c r="CD109" s="277"/>
      <c r="CE109" s="277"/>
      <c r="CF109" s="277"/>
      <c r="CG109" s="277"/>
      <c r="CH109" s="277"/>
      <c r="CI109" s="277"/>
      <c r="CJ109" s="277"/>
      <c r="CK109" s="277"/>
      <c r="CL109" s="277"/>
      <c r="CM109" s="277"/>
      <c r="CN109" s="277"/>
      <c r="CO109" s="277"/>
      <c r="CP109" s="277"/>
      <c r="CQ109" s="277"/>
      <c r="CR109" s="277"/>
      <c r="CS109" s="277"/>
      <c r="CT109" s="277"/>
      <c r="CU109" s="277"/>
      <c r="CV109" s="277"/>
      <c r="CW109" s="277"/>
      <c r="CX109" s="277"/>
      <c r="CY109" s="277"/>
      <c r="CZ109" s="277"/>
      <c r="DA109" s="277"/>
      <c r="DB109" s="277"/>
      <c r="DC109" s="277"/>
      <c r="DD109" s="277"/>
      <c r="DE109" s="277"/>
      <c r="DF109" s="277"/>
      <c r="DG109" s="277"/>
      <c r="DH109" s="277"/>
      <c r="DI109" s="277"/>
      <c r="DJ109" s="277"/>
      <c r="DK109" s="277"/>
      <c r="DL109" s="277"/>
      <c r="DM109" s="277"/>
      <c r="DN109" s="277"/>
      <c r="DO109" s="277"/>
      <c r="DP109" s="277"/>
      <c r="DQ109" s="277"/>
      <c r="DR109" s="277"/>
      <c r="DS109" s="277"/>
      <c r="DT109" s="277"/>
      <c r="DU109" s="277"/>
      <c r="DV109" s="277"/>
      <c r="DW109" s="277"/>
      <c r="DX109" s="277"/>
      <c r="DY109" s="277"/>
      <c r="DZ109" s="277"/>
      <c r="EA109" s="277"/>
      <c r="EB109" s="277"/>
      <c r="EC109" s="277"/>
      <c r="ED109" s="277"/>
      <c r="EE109" s="277"/>
      <c r="EF109" s="277"/>
      <c r="EG109" s="277"/>
      <c r="EH109" s="277"/>
      <c r="EI109" s="277"/>
      <c r="EJ109" s="277"/>
      <c r="EK109" s="277"/>
      <c r="EL109" s="277"/>
      <c r="EM109" s="277"/>
      <c r="EN109" s="277"/>
      <c r="EO109" s="277"/>
      <c r="EP109" s="277"/>
      <c r="EQ109" s="277"/>
      <c r="ER109" s="278"/>
      <c r="ES109" s="258">
        <f>ES107</f>
        <v>83097.06</v>
      </c>
      <c r="ET109" s="251"/>
      <c r="EU109" s="251"/>
      <c r="EV109" s="251"/>
      <c r="EW109" s="251"/>
      <c r="EX109" s="251"/>
      <c r="EY109" s="251"/>
      <c r="EZ109" s="251"/>
      <c r="FA109" s="251"/>
      <c r="FB109" s="251"/>
      <c r="FC109" s="251"/>
      <c r="FD109" s="251"/>
      <c r="FE109" s="251"/>
      <c r="FF109" s="251"/>
      <c r="FG109" s="251"/>
      <c r="FH109" s="251"/>
      <c r="FI109" s="251"/>
      <c r="FJ109" s="251"/>
      <c r="FK109" s="251"/>
      <c r="FL109" s="251"/>
      <c r="FM109" s="251"/>
      <c r="FN109" s="251"/>
      <c r="FO109" s="251"/>
      <c r="FP109" s="251"/>
      <c r="FQ109" s="251"/>
      <c r="FR109" s="251"/>
      <c r="FS109" s="251"/>
      <c r="FT109" s="251"/>
      <c r="FU109" s="251"/>
      <c r="FV109" s="251"/>
      <c r="FW109" s="251"/>
      <c r="FX109" s="251"/>
      <c r="FY109" s="251"/>
      <c r="FZ109" s="251"/>
      <c r="GA109" s="251"/>
      <c r="GB109" s="251"/>
      <c r="GC109" s="251"/>
      <c r="GD109" s="251"/>
      <c r="GE109" s="252"/>
      <c r="GF109" s="73"/>
      <c r="GG109" s="73"/>
      <c r="GH109" s="73"/>
      <c r="GI109" s="73"/>
      <c r="GJ109" s="73"/>
      <c r="GK109" s="73"/>
      <c r="GL109" s="73"/>
      <c r="GM109" s="73"/>
    </row>
    <row r="110" spans="1:195" ht="22.5" customHeight="1" hidden="1">
      <c r="A110" s="249" t="s">
        <v>183</v>
      </c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250"/>
      <c r="AK110" s="250"/>
      <c r="AL110" s="250"/>
      <c r="AM110" s="250"/>
      <c r="AN110" s="250"/>
      <c r="AO110" s="250"/>
      <c r="AP110" s="250"/>
      <c r="AQ110" s="250"/>
      <c r="AR110" s="250"/>
      <c r="AS110" s="250"/>
      <c r="AT110" s="250"/>
      <c r="AU110" s="250"/>
      <c r="AV110" s="250"/>
      <c r="AW110" s="250"/>
      <c r="AX110" s="250"/>
      <c r="AY110" s="250"/>
      <c r="AZ110" s="250"/>
      <c r="BA110" s="250"/>
      <c r="BB110" s="250"/>
      <c r="BC110" s="250"/>
      <c r="BD110" s="250"/>
      <c r="BE110" s="250"/>
      <c r="BF110" s="250"/>
      <c r="BG110" s="250"/>
      <c r="BH110" s="250"/>
      <c r="BI110" s="250"/>
      <c r="BJ110" s="250"/>
      <c r="BK110" s="250"/>
      <c r="BL110" s="250"/>
      <c r="BM110" s="250"/>
      <c r="BN110" s="250"/>
      <c r="BO110" s="250"/>
      <c r="BP110" s="250"/>
      <c r="BQ110" s="250"/>
      <c r="BR110" s="250"/>
      <c r="BS110" s="250"/>
      <c r="BT110" s="250"/>
      <c r="BU110" s="250"/>
      <c r="BV110" s="250"/>
      <c r="BW110" s="250"/>
      <c r="BX110" s="250"/>
      <c r="BY110" s="250"/>
      <c r="BZ110" s="250"/>
      <c r="CA110" s="250"/>
      <c r="CB110" s="250"/>
      <c r="CC110" s="250"/>
      <c r="CD110" s="250"/>
      <c r="CE110" s="250"/>
      <c r="CF110" s="250"/>
      <c r="CG110" s="250"/>
      <c r="CH110" s="250"/>
      <c r="CI110" s="250"/>
      <c r="CJ110" s="250"/>
      <c r="CK110" s="250"/>
      <c r="CL110" s="250"/>
      <c r="CM110" s="250"/>
      <c r="CN110" s="250"/>
      <c r="CO110" s="250"/>
      <c r="CP110" s="250"/>
      <c r="CQ110" s="250"/>
      <c r="CR110" s="250"/>
      <c r="CS110" s="250"/>
      <c r="CT110" s="250"/>
      <c r="CU110" s="250"/>
      <c r="CV110" s="250"/>
      <c r="CW110" s="250"/>
      <c r="CX110" s="250"/>
      <c r="CY110" s="250"/>
      <c r="CZ110" s="250"/>
      <c r="DA110" s="250"/>
      <c r="DB110" s="250"/>
      <c r="DC110" s="250"/>
      <c r="DD110" s="250"/>
      <c r="DE110" s="250"/>
      <c r="DF110" s="250"/>
      <c r="DG110" s="250"/>
      <c r="DH110" s="250"/>
      <c r="DI110" s="250"/>
      <c r="DJ110" s="250"/>
      <c r="DK110" s="250"/>
      <c r="DL110" s="250"/>
      <c r="DM110" s="250"/>
      <c r="DN110" s="250"/>
      <c r="DO110" s="250"/>
      <c r="DP110" s="250"/>
      <c r="DQ110" s="250"/>
      <c r="DR110" s="250"/>
      <c r="DS110" s="250"/>
      <c r="DT110" s="250"/>
      <c r="DU110" s="250"/>
      <c r="DV110" s="250"/>
      <c r="DW110" s="250"/>
      <c r="DX110" s="250"/>
      <c r="DY110" s="250"/>
      <c r="DZ110" s="250"/>
      <c r="EA110" s="250"/>
      <c r="EB110" s="250"/>
      <c r="EC110" s="250"/>
      <c r="ED110" s="250"/>
      <c r="EE110" s="250"/>
      <c r="EF110" s="250"/>
      <c r="EG110" s="250"/>
      <c r="EH110" s="250"/>
      <c r="EI110" s="250"/>
      <c r="EJ110" s="250"/>
      <c r="EK110" s="250"/>
      <c r="EL110" s="250"/>
      <c r="EM110" s="250"/>
      <c r="EN110" s="250"/>
      <c r="EO110" s="250"/>
      <c r="EP110" s="250"/>
      <c r="EQ110" s="250"/>
      <c r="ER110" s="250"/>
      <c r="ES110" s="250"/>
      <c r="ET110" s="250"/>
      <c r="EU110" s="250"/>
      <c r="EV110" s="250"/>
      <c r="EW110" s="250"/>
      <c r="EX110" s="250"/>
      <c r="EY110" s="250"/>
      <c r="EZ110" s="250"/>
      <c r="FA110" s="250"/>
      <c r="FB110" s="250"/>
      <c r="FC110" s="250"/>
      <c r="FD110" s="250"/>
      <c r="FE110" s="250"/>
      <c r="FF110" s="250"/>
      <c r="FG110" s="250"/>
      <c r="FH110" s="250"/>
      <c r="FI110" s="250"/>
      <c r="FJ110" s="250"/>
      <c r="FK110" s="250"/>
      <c r="FL110" s="250"/>
      <c r="FM110" s="250"/>
      <c r="FN110" s="250"/>
      <c r="FO110" s="250"/>
      <c r="FP110" s="250"/>
      <c r="FQ110" s="250"/>
      <c r="FR110" s="250"/>
      <c r="FS110" s="250"/>
      <c r="FT110" s="250"/>
      <c r="FU110" s="250"/>
      <c r="FV110" s="250"/>
      <c r="FW110" s="250"/>
      <c r="FX110" s="250"/>
      <c r="FY110" s="250"/>
      <c r="FZ110" s="250"/>
      <c r="GA110" s="250"/>
      <c r="GB110" s="250"/>
      <c r="GC110" s="250"/>
      <c r="GD110" s="250"/>
      <c r="GE110" s="250"/>
      <c r="GF110" s="73"/>
      <c r="GG110" s="73"/>
      <c r="GH110" s="73"/>
      <c r="GI110" s="73"/>
      <c r="GJ110" s="73"/>
      <c r="GK110" s="73"/>
      <c r="GL110" s="73"/>
      <c r="GM110" s="73"/>
    </row>
    <row r="111" spans="1:195" ht="12.75">
      <c r="A111" s="266"/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7"/>
      <c r="AW111" s="267"/>
      <c r="AX111" s="267"/>
      <c r="AY111" s="267"/>
      <c r="AZ111" s="267"/>
      <c r="BA111" s="267"/>
      <c r="BB111" s="267"/>
      <c r="BC111" s="267"/>
      <c r="BD111" s="267"/>
      <c r="BE111" s="267"/>
      <c r="BF111" s="267"/>
      <c r="BG111" s="267"/>
      <c r="BH111" s="267"/>
      <c r="BI111" s="267"/>
      <c r="BJ111" s="267"/>
      <c r="BK111" s="267"/>
      <c r="BL111" s="267"/>
      <c r="BM111" s="267"/>
      <c r="BN111" s="267"/>
      <c r="BO111" s="267"/>
      <c r="BP111" s="267"/>
      <c r="BQ111" s="267"/>
      <c r="BR111" s="267"/>
      <c r="BS111" s="267"/>
      <c r="BT111" s="267"/>
      <c r="BU111" s="267"/>
      <c r="BV111" s="267"/>
      <c r="BW111" s="267"/>
      <c r="BX111" s="267"/>
      <c r="BY111" s="267"/>
      <c r="BZ111" s="267"/>
      <c r="CA111" s="267"/>
      <c r="CB111" s="267"/>
      <c r="CC111" s="267"/>
      <c r="CD111" s="267"/>
      <c r="CE111" s="267"/>
      <c r="CF111" s="267"/>
      <c r="CG111" s="267"/>
      <c r="CH111" s="267"/>
      <c r="CI111" s="267"/>
      <c r="CJ111" s="267"/>
      <c r="CK111" s="267"/>
      <c r="CL111" s="267"/>
      <c r="CM111" s="267"/>
      <c r="CN111" s="267"/>
      <c r="CO111" s="267"/>
      <c r="CP111" s="267"/>
      <c r="CQ111" s="267"/>
      <c r="CR111" s="267"/>
      <c r="CS111" s="267"/>
      <c r="CT111" s="267"/>
      <c r="CU111" s="267"/>
      <c r="CV111" s="267"/>
      <c r="CW111" s="267"/>
      <c r="CX111" s="267"/>
      <c r="CY111" s="267"/>
      <c r="CZ111" s="267"/>
      <c r="DA111" s="267"/>
      <c r="DB111" s="267"/>
      <c r="DC111" s="267"/>
      <c r="DD111" s="267"/>
      <c r="DE111" s="267"/>
      <c r="DF111" s="267"/>
      <c r="DG111" s="267"/>
      <c r="DH111" s="267"/>
      <c r="DI111" s="267"/>
      <c r="DJ111" s="267"/>
      <c r="DK111" s="267"/>
      <c r="DL111" s="267"/>
      <c r="DM111" s="267"/>
      <c r="DN111" s="267"/>
      <c r="DO111" s="267"/>
      <c r="DP111" s="267"/>
      <c r="DQ111" s="267"/>
      <c r="DR111" s="267"/>
      <c r="DS111" s="267"/>
      <c r="DT111" s="267"/>
      <c r="DU111" s="267"/>
      <c r="DV111" s="267"/>
      <c r="DW111" s="267"/>
      <c r="DX111" s="267"/>
      <c r="DY111" s="267"/>
      <c r="DZ111" s="267"/>
      <c r="EA111" s="267"/>
      <c r="EB111" s="267"/>
      <c r="EC111" s="267"/>
      <c r="ED111" s="267"/>
      <c r="EE111" s="267"/>
      <c r="EF111" s="267"/>
      <c r="EG111" s="267"/>
      <c r="EH111" s="267"/>
      <c r="EI111" s="267"/>
      <c r="EJ111" s="267"/>
      <c r="EK111" s="267"/>
      <c r="EL111" s="267"/>
      <c r="EM111" s="267"/>
      <c r="EN111" s="267"/>
      <c r="EO111" s="267"/>
      <c r="EP111" s="267"/>
      <c r="EQ111" s="267"/>
      <c r="ER111" s="267"/>
      <c r="ES111" s="267"/>
      <c r="ET111" s="267"/>
      <c r="EU111" s="267"/>
      <c r="EV111" s="267"/>
      <c r="EW111" s="267"/>
      <c r="EX111" s="267"/>
      <c r="EY111" s="267"/>
      <c r="EZ111" s="267"/>
      <c r="FA111" s="267"/>
      <c r="FB111" s="267"/>
      <c r="FC111" s="267"/>
      <c r="FD111" s="267"/>
      <c r="FE111" s="267"/>
      <c r="FF111" s="267"/>
      <c r="FG111" s="267"/>
      <c r="FH111" s="267"/>
      <c r="FI111" s="267"/>
      <c r="FJ111" s="267"/>
      <c r="FK111" s="267"/>
      <c r="FL111" s="267"/>
      <c r="FM111" s="267"/>
      <c r="FN111" s="267"/>
      <c r="FO111" s="267"/>
      <c r="FP111" s="267"/>
      <c r="FQ111" s="267"/>
      <c r="FR111" s="267"/>
      <c r="FS111" s="267"/>
      <c r="FT111" s="267"/>
      <c r="FU111" s="267"/>
      <c r="FV111" s="267"/>
      <c r="FW111" s="267"/>
      <c r="FX111" s="267"/>
      <c r="FY111" s="267"/>
      <c r="FZ111" s="267"/>
      <c r="GA111" s="267"/>
      <c r="GB111" s="267"/>
      <c r="GC111" s="267"/>
      <c r="GD111" s="267"/>
      <c r="GE111" s="267"/>
      <c r="GF111" s="73"/>
      <c r="GG111" s="73"/>
      <c r="GH111" s="73"/>
      <c r="GI111" s="73"/>
      <c r="GJ111" s="73"/>
      <c r="GK111" s="73"/>
      <c r="GL111" s="73"/>
      <c r="GM111" s="73"/>
    </row>
    <row r="112" spans="1:195" ht="11.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</row>
    <row r="113" spans="1:195" ht="11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</row>
    <row r="114" spans="1:195" ht="11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</row>
    <row r="115" spans="1:195" ht="11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</row>
    <row r="116" spans="1:195" ht="11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</row>
    <row r="117" spans="1:195" ht="11.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</row>
    <row r="118" spans="1:195" ht="11.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</row>
    <row r="119" spans="1:195" ht="11.2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</row>
    <row r="120" spans="1:195" ht="11.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</row>
    <row r="121" spans="1:195" ht="11.2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</row>
    <row r="122" spans="1:195" ht="11.2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</row>
    <row r="123" spans="1:195" ht="11.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</row>
    <row r="124" spans="1:195" ht="11.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</row>
    <row r="125" spans="1:195" ht="11.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</row>
    <row r="126" spans="1:195" ht="11.2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</row>
    <row r="127" spans="1:195" ht="11.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</row>
    <row r="128" spans="1:195" ht="11.2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</row>
    <row r="129" spans="1:195" ht="11.2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</row>
    <row r="130" spans="1:195" ht="11.2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</row>
    <row r="131" spans="1:195" ht="11.2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</row>
    <row r="132" spans="1:195" ht="11.2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</row>
    <row r="133" spans="1:195" ht="11.2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</row>
    <row r="134" spans="1:195" ht="11.2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</row>
    <row r="135" spans="1:195" ht="11.2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</row>
    <row r="136" spans="1:195" ht="11.2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</row>
    <row r="137" spans="1:195" ht="11.2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</row>
    <row r="138" spans="1:195" ht="11.2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</row>
    <row r="139" spans="1:195" ht="11.2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</row>
    <row r="140" spans="1:195" ht="11.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</row>
    <row r="141" spans="1:195" ht="11.2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</row>
    <row r="142" spans="1:195" ht="11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</row>
    <row r="143" spans="1:195" ht="11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</row>
    <row r="144" spans="1:195" ht="11.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</row>
    <row r="145" spans="1:195" ht="11.2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</row>
    <row r="146" spans="1:195" ht="11.2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</row>
    <row r="147" spans="1:195" ht="11.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</row>
    <row r="148" spans="1:195" ht="11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</row>
    <row r="149" spans="1:195" ht="11.2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</row>
    <row r="150" spans="1:195" ht="11.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</row>
    <row r="151" spans="1:195" ht="11.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</row>
    <row r="152" spans="1:195" ht="11.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</row>
    <row r="153" spans="1:195" ht="11.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</row>
    <row r="154" spans="1:195" ht="11.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</row>
    <row r="155" spans="1:195" ht="11.2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</row>
    <row r="156" spans="1:195" ht="11.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</row>
    <row r="157" spans="1:195" ht="11.2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</row>
    <row r="158" spans="1:195" ht="11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</row>
    <row r="159" spans="1:195" ht="11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</row>
    <row r="160" spans="1:195" ht="11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</row>
    <row r="161" spans="1:195" ht="11.2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</row>
    <row r="162" spans="1:195" ht="11.2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</row>
    <row r="163" spans="1:195" ht="11.2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</row>
    <row r="164" spans="1:195" ht="11.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</row>
    <row r="165" spans="1:195" ht="11.2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</row>
    <row r="166" spans="1:195" ht="11.2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</row>
    <row r="167" spans="1:195" ht="11.2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</row>
    <row r="168" spans="1:195" ht="11.2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</row>
    <row r="169" spans="1:195" ht="11.2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</row>
    <row r="170" spans="1:195" ht="11.2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</row>
    <row r="171" spans="1:195" ht="11.2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</row>
    <row r="172" spans="1:195" ht="11.2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</row>
    <row r="173" spans="1:195" ht="11.2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</row>
    <row r="174" spans="1:195" ht="11.2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</row>
    <row r="175" spans="1:195" ht="11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</row>
    <row r="176" spans="1:195" ht="11.2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</row>
    <row r="177" spans="1:195" ht="11.2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</row>
    <row r="178" spans="1:195" ht="11.2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</row>
    <row r="179" spans="1:195" ht="11.2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</row>
    <row r="180" spans="1:195" ht="11.2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</row>
    <row r="181" spans="1:195" ht="11.2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</row>
    <row r="182" spans="1:195" ht="11.2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</row>
    <row r="183" spans="1:195" ht="11.2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</row>
    <row r="184" spans="1:195" ht="11.2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</row>
    <row r="185" spans="1:195" ht="11.2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</row>
    <row r="186" spans="1:195" ht="11.2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</row>
    <row r="187" spans="1:195" ht="11.2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</row>
    <row r="188" spans="1:195" ht="11.2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</row>
    <row r="189" spans="1:195" ht="11.2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  <c r="GI189" s="73"/>
      <c r="GJ189" s="73"/>
      <c r="GK189" s="73"/>
      <c r="GL189" s="73"/>
      <c r="GM189" s="73"/>
    </row>
    <row r="190" spans="1:195" ht="11.2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</row>
    <row r="191" spans="1:195" ht="11.2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</row>
    <row r="192" spans="1:195" ht="11.2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</row>
    <row r="193" spans="1:195" ht="11.2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</row>
    <row r="194" spans="1:195" ht="11.2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</row>
    <row r="195" spans="1:195" ht="11.2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</row>
    <row r="196" spans="1:195" ht="11.2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</row>
    <row r="197" spans="1:195" ht="11.2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</row>
    <row r="198" spans="1:195" ht="11.2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</row>
    <row r="199" spans="1:195" ht="11.2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</row>
    <row r="200" spans="1:195" ht="11.2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</row>
    <row r="201" spans="1:195" ht="11.2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</row>
    <row r="202" spans="1:195" ht="11.2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</row>
    <row r="203" spans="1:195" ht="11.2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</row>
    <row r="204" spans="1:195" ht="11.2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</row>
    <row r="205" spans="1:195" ht="11.2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</row>
    <row r="206" spans="1:195" ht="11.2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</row>
    <row r="207" spans="1:195" ht="11.2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</row>
    <row r="208" spans="1:195" ht="11.2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</row>
    <row r="209" spans="1:195" ht="11.2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</row>
    <row r="210" spans="1:195" ht="11.2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</row>
    <row r="211" spans="1:195" ht="11.2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</row>
    <row r="212" spans="1:195" ht="11.2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</row>
    <row r="213" spans="1:195" ht="11.2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</row>
    <row r="214" spans="1:195" ht="11.2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</row>
    <row r="215" spans="1:195" ht="11.2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  <c r="GD215" s="73"/>
      <c r="GE215" s="73"/>
      <c r="GF215" s="73"/>
      <c r="GG215" s="73"/>
      <c r="GH215" s="73"/>
      <c r="GI215" s="73"/>
      <c r="GJ215" s="73"/>
      <c r="GK215" s="73"/>
      <c r="GL215" s="73"/>
      <c r="GM215" s="73"/>
    </row>
    <row r="216" spans="1:195" ht="11.2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  <c r="FY216" s="73"/>
      <c r="FZ216" s="73"/>
      <c r="GA216" s="73"/>
      <c r="GB216" s="73"/>
      <c r="GC216" s="73"/>
      <c r="GD216" s="73"/>
      <c r="GE216" s="73"/>
      <c r="GF216" s="73"/>
      <c r="GG216" s="73"/>
      <c r="GH216" s="73"/>
      <c r="GI216" s="73"/>
      <c r="GJ216" s="73"/>
      <c r="GK216" s="73"/>
      <c r="GL216" s="73"/>
      <c r="GM216" s="73"/>
    </row>
    <row r="217" spans="1:195" ht="11.2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  <c r="FY217" s="73"/>
      <c r="FZ217" s="73"/>
      <c r="GA217" s="73"/>
      <c r="GB217" s="73"/>
      <c r="GC217" s="73"/>
      <c r="GD217" s="73"/>
      <c r="GE217" s="73"/>
      <c r="GF217" s="73"/>
      <c r="GG217" s="73"/>
      <c r="GH217" s="73"/>
      <c r="GI217" s="73"/>
      <c r="GJ217" s="73"/>
      <c r="GK217" s="73"/>
      <c r="GL217" s="73"/>
      <c r="GM217" s="73"/>
    </row>
    <row r="218" spans="1:195" ht="11.2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  <c r="FY218" s="73"/>
      <c r="FZ218" s="73"/>
      <c r="GA218" s="73"/>
      <c r="GB218" s="73"/>
      <c r="GC218" s="73"/>
      <c r="GD218" s="73"/>
      <c r="GE218" s="73"/>
      <c r="GF218" s="73"/>
      <c r="GG218" s="73"/>
      <c r="GH218" s="73"/>
      <c r="GI218" s="73"/>
      <c r="GJ218" s="73"/>
      <c r="GK218" s="73"/>
      <c r="GL218" s="73"/>
      <c r="GM218" s="73"/>
    </row>
    <row r="219" spans="1:195" ht="11.2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  <c r="FS219" s="73"/>
      <c r="FT219" s="73"/>
      <c r="FU219" s="73"/>
      <c r="FV219" s="73"/>
      <c r="FW219" s="73"/>
      <c r="FX219" s="73"/>
      <c r="FY219" s="73"/>
      <c r="FZ219" s="73"/>
      <c r="GA219" s="73"/>
      <c r="GB219" s="73"/>
      <c r="GC219" s="73"/>
      <c r="GD219" s="73"/>
      <c r="GE219" s="73"/>
      <c r="GF219" s="73"/>
      <c r="GG219" s="73"/>
      <c r="GH219" s="73"/>
      <c r="GI219" s="73"/>
      <c r="GJ219" s="73"/>
      <c r="GK219" s="73"/>
      <c r="GL219" s="73"/>
      <c r="GM219" s="73"/>
    </row>
    <row r="220" spans="1:195" ht="11.2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  <c r="FZ220" s="73"/>
      <c r="GA220" s="73"/>
      <c r="GB220" s="73"/>
      <c r="GC220" s="73"/>
      <c r="GD220" s="73"/>
      <c r="GE220" s="73"/>
      <c r="GF220" s="73"/>
      <c r="GG220" s="73"/>
      <c r="GH220" s="73"/>
      <c r="GI220" s="73"/>
      <c r="GJ220" s="73"/>
      <c r="GK220" s="73"/>
      <c r="GL220" s="73"/>
      <c r="GM220" s="73"/>
    </row>
    <row r="221" spans="1:195" ht="11.2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  <c r="FY221" s="73"/>
      <c r="FZ221" s="73"/>
      <c r="GA221" s="73"/>
      <c r="GB221" s="73"/>
      <c r="GC221" s="73"/>
      <c r="GD221" s="73"/>
      <c r="GE221" s="73"/>
      <c r="GF221" s="73"/>
      <c r="GG221" s="73"/>
      <c r="GH221" s="73"/>
      <c r="GI221" s="73"/>
      <c r="GJ221" s="73"/>
      <c r="GK221" s="73"/>
      <c r="GL221" s="73"/>
      <c r="GM221" s="73"/>
    </row>
    <row r="222" spans="1:195" ht="11.2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  <c r="FY222" s="73"/>
      <c r="FZ222" s="73"/>
      <c r="GA222" s="73"/>
      <c r="GB222" s="73"/>
      <c r="GC222" s="73"/>
      <c r="GD222" s="73"/>
      <c r="GE222" s="73"/>
      <c r="GF222" s="73"/>
      <c r="GG222" s="73"/>
      <c r="GH222" s="73"/>
      <c r="GI222" s="73"/>
      <c r="GJ222" s="73"/>
      <c r="GK222" s="73"/>
      <c r="GL222" s="73"/>
      <c r="GM222" s="73"/>
    </row>
    <row r="223" spans="1:195" ht="11.2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  <c r="FY223" s="73"/>
      <c r="FZ223" s="73"/>
      <c r="GA223" s="73"/>
      <c r="GB223" s="73"/>
      <c r="GC223" s="73"/>
      <c r="GD223" s="73"/>
      <c r="GE223" s="73"/>
      <c r="GF223" s="73"/>
      <c r="GG223" s="73"/>
      <c r="GH223" s="73"/>
      <c r="GI223" s="73"/>
      <c r="GJ223" s="73"/>
      <c r="GK223" s="73"/>
      <c r="GL223" s="73"/>
      <c r="GM223" s="73"/>
    </row>
    <row r="224" spans="1:195" ht="11.2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  <c r="FS224" s="73"/>
      <c r="FT224" s="73"/>
      <c r="FU224" s="73"/>
      <c r="FV224" s="73"/>
      <c r="FW224" s="73"/>
      <c r="FX224" s="73"/>
      <c r="FY224" s="73"/>
      <c r="FZ224" s="73"/>
      <c r="GA224" s="73"/>
      <c r="GB224" s="73"/>
      <c r="GC224" s="73"/>
      <c r="GD224" s="73"/>
      <c r="GE224" s="73"/>
      <c r="GF224" s="73"/>
      <c r="GG224" s="73"/>
      <c r="GH224" s="73"/>
      <c r="GI224" s="73"/>
      <c r="GJ224" s="73"/>
      <c r="GK224" s="73"/>
      <c r="GL224" s="73"/>
      <c r="GM224" s="73"/>
    </row>
    <row r="225" spans="1:195" ht="11.2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  <c r="FS225" s="73"/>
      <c r="FT225" s="73"/>
      <c r="FU225" s="73"/>
      <c r="FV225" s="73"/>
      <c r="FW225" s="73"/>
      <c r="FX225" s="73"/>
      <c r="FY225" s="73"/>
      <c r="FZ225" s="73"/>
      <c r="GA225" s="73"/>
      <c r="GB225" s="73"/>
      <c r="GC225" s="73"/>
      <c r="GD225" s="73"/>
      <c r="GE225" s="73"/>
      <c r="GF225" s="73"/>
      <c r="GG225" s="73"/>
      <c r="GH225" s="73"/>
      <c r="GI225" s="73"/>
      <c r="GJ225" s="73"/>
      <c r="GK225" s="73"/>
      <c r="GL225" s="73"/>
      <c r="GM225" s="73"/>
    </row>
    <row r="226" spans="1:195" ht="11.2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  <c r="FS226" s="73"/>
      <c r="FT226" s="73"/>
      <c r="FU226" s="73"/>
      <c r="FV226" s="73"/>
      <c r="FW226" s="73"/>
      <c r="FX226" s="73"/>
      <c r="FY226" s="73"/>
      <c r="FZ226" s="73"/>
      <c r="GA226" s="73"/>
      <c r="GB226" s="73"/>
      <c r="GC226" s="73"/>
      <c r="GD226" s="73"/>
      <c r="GE226" s="73"/>
      <c r="GF226" s="73"/>
      <c r="GG226" s="73"/>
      <c r="GH226" s="73"/>
      <c r="GI226" s="73"/>
      <c r="GJ226" s="73"/>
      <c r="GK226" s="73"/>
      <c r="GL226" s="73"/>
      <c r="GM226" s="73"/>
    </row>
    <row r="227" spans="1:195" ht="11.2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  <c r="FS227" s="73"/>
      <c r="FT227" s="73"/>
      <c r="FU227" s="73"/>
      <c r="FV227" s="73"/>
      <c r="FW227" s="73"/>
      <c r="FX227" s="73"/>
      <c r="FY227" s="73"/>
      <c r="FZ227" s="73"/>
      <c r="GA227" s="73"/>
      <c r="GB227" s="73"/>
      <c r="GC227" s="73"/>
      <c r="GD227" s="73"/>
      <c r="GE227" s="73"/>
      <c r="GF227" s="73"/>
      <c r="GG227" s="73"/>
      <c r="GH227" s="73"/>
      <c r="GI227" s="73"/>
      <c r="GJ227" s="73"/>
      <c r="GK227" s="73"/>
      <c r="GL227" s="73"/>
      <c r="GM227" s="73"/>
    </row>
    <row r="228" spans="1:195" ht="11.2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  <c r="FS228" s="73"/>
      <c r="FT228" s="73"/>
      <c r="FU228" s="73"/>
      <c r="FV228" s="73"/>
      <c r="FW228" s="73"/>
      <c r="FX228" s="73"/>
      <c r="FY228" s="73"/>
      <c r="FZ228" s="73"/>
      <c r="GA228" s="73"/>
      <c r="GB228" s="73"/>
      <c r="GC228" s="73"/>
      <c r="GD228" s="73"/>
      <c r="GE228" s="73"/>
      <c r="GF228" s="73"/>
      <c r="GG228" s="73"/>
      <c r="GH228" s="73"/>
      <c r="GI228" s="73"/>
      <c r="GJ228" s="73"/>
      <c r="GK228" s="73"/>
      <c r="GL228" s="73"/>
      <c r="GM228" s="73"/>
    </row>
    <row r="229" spans="1:195" ht="11.2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  <c r="FY229" s="73"/>
      <c r="FZ229" s="73"/>
      <c r="GA229" s="73"/>
      <c r="GB229" s="73"/>
      <c r="GC229" s="73"/>
      <c r="GD229" s="73"/>
      <c r="GE229" s="73"/>
      <c r="GF229" s="73"/>
      <c r="GG229" s="73"/>
      <c r="GH229" s="73"/>
      <c r="GI229" s="73"/>
      <c r="GJ229" s="73"/>
      <c r="GK229" s="73"/>
      <c r="GL229" s="73"/>
      <c r="GM229" s="73"/>
    </row>
    <row r="230" spans="1:195" ht="11.2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  <c r="FZ230" s="73"/>
      <c r="GA230" s="73"/>
      <c r="GB230" s="73"/>
      <c r="GC230" s="73"/>
      <c r="GD230" s="73"/>
      <c r="GE230" s="73"/>
      <c r="GF230" s="73"/>
      <c r="GG230" s="73"/>
      <c r="GH230" s="73"/>
      <c r="GI230" s="73"/>
      <c r="GJ230" s="73"/>
      <c r="GK230" s="73"/>
      <c r="GL230" s="73"/>
      <c r="GM230" s="73"/>
    </row>
    <row r="231" spans="1:195" ht="11.2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</row>
    <row r="232" spans="1:195" ht="11.2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</row>
    <row r="233" spans="1:195" ht="11.2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  <c r="FY233" s="73"/>
      <c r="FZ233" s="73"/>
      <c r="GA233" s="73"/>
      <c r="GB233" s="73"/>
      <c r="GC233" s="73"/>
      <c r="GD233" s="73"/>
      <c r="GE233" s="73"/>
      <c r="GF233" s="73"/>
      <c r="GG233" s="73"/>
      <c r="GH233" s="73"/>
      <c r="GI233" s="73"/>
      <c r="GJ233" s="73"/>
      <c r="GK233" s="73"/>
      <c r="GL233" s="73"/>
      <c r="GM233" s="73"/>
    </row>
    <row r="234" spans="1:195" ht="11.2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</row>
    <row r="235" spans="1:195" ht="11.2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  <c r="FS235" s="73"/>
      <c r="FT235" s="73"/>
      <c r="FU235" s="73"/>
      <c r="FV235" s="73"/>
      <c r="FW235" s="73"/>
      <c r="FX235" s="73"/>
      <c r="FY235" s="73"/>
      <c r="FZ235" s="73"/>
      <c r="GA235" s="73"/>
      <c r="GB235" s="73"/>
      <c r="GC235" s="73"/>
      <c r="GD235" s="73"/>
      <c r="GE235" s="73"/>
      <c r="GF235" s="73"/>
      <c r="GG235" s="73"/>
      <c r="GH235" s="73"/>
      <c r="GI235" s="73"/>
      <c r="GJ235" s="73"/>
      <c r="GK235" s="73"/>
      <c r="GL235" s="73"/>
      <c r="GM235" s="73"/>
    </row>
    <row r="236" spans="1:195" ht="11.2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  <c r="FZ236" s="73"/>
      <c r="GA236" s="73"/>
      <c r="GB236" s="73"/>
      <c r="GC236" s="73"/>
      <c r="GD236" s="73"/>
      <c r="GE236" s="73"/>
      <c r="GF236" s="73"/>
      <c r="GG236" s="73"/>
      <c r="GH236" s="73"/>
      <c r="GI236" s="73"/>
      <c r="GJ236" s="73"/>
      <c r="GK236" s="73"/>
      <c r="GL236" s="73"/>
      <c r="GM236" s="73"/>
    </row>
    <row r="237" spans="1:195" ht="11.2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  <c r="FS237" s="73"/>
      <c r="FT237" s="73"/>
      <c r="FU237" s="73"/>
      <c r="FV237" s="73"/>
      <c r="FW237" s="73"/>
      <c r="FX237" s="73"/>
      <c r="FY237" s="73"/>
      <c r="FZ237" s="73"/>
      <c r="GA237" s="73"/>
      <c r="GB237" s="73"/>
      <c r="GC237" s="73"/>
      <c r="GD237" s="73"/>
      <c r="GE237" s="73"/>
      <c r="GF237" s="73"/>
      <c r="GG237" s="73"/>
      <c r="GH237" s="73"/>
      <c r="GI237" s="73"/>
      <c r="GJ237" s="73"/>
      <c r="GK237" s="73"/>
      <c r="GL237" s="73"/>
      <c r="GM237" s="73"/>
    </row>
    <row r="238" spans="1:195" ht="11.2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  <c r="FS238" s="73"/>
      <c r="FT238" s="73"/>
      <c r="FU238" s="73"/>
      <c r="FV238" s="73"/>
      <c r="FW238" s="73"/>
      <c r="FX238" s="73"/>
      <c r="FY238" s="73"/>
      <c r="FZ238" s="73"/>
      <c r="GA238" s="73"/>
      <c r="GB238" s="73"/>
      <c r="GC238" s="73"/>
      <c r="GD238" s="73"/>
      <c r="GE238" s="73"/>
      <c r="GF238" s="73"/>
      <c r="GG238" s="73"/>
      <c r="GH238" s="73"/>
      <c r="GI238" s="73"/>
      <c r="GJ238" s="73"/>
      <c r="GK238" s="73"/>
      <c r="GL238" s="73"/>
      <c r="GM238" s="73"/>
    </row>
    <row r="239" spans="1:195" ht="11.2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  <c r="FS239" s="73"/>
      <c r="FT239" s="73"/>
      <c r="FU239" s="73"/>
      <c r="FV239" s="73"/>
      <c r="FW239" s="73"/>
      <c r="FX239" s="73"/>
      <c r="FY239" s="73"/>
      <c r="FZ239" s="73"/>
      <c r="GA239" s="73"/>
      <c r="GB239" s="73"/>
      <c r="GC239" s="73"/>
      <c r="GD239" s="73"/>
      <c r="GE239" s="73"/>
      <c r="GF239" s="73"/>
      <c r="GG239" s="73"/>
      <c r="GH239" s="73"/>
      <c r="GI239" s="73"/>
      <c r="GJ239" s="73"/>
      <c r="GK239" s="73"/>
      <c r="GL239" s="73"/>
      <c r="GM239" s="73"/>
    </row>
    <row r="240" spans="1:195" ht="11.2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  <c r="FZ240" s="73"/>
      <c r="GA240" s="73"/>
      <c r="GB240" s="73"/>
      <c r="GC240" s="73"/>
      <c r="GD240" s="73"/>
      <c r="GE240" s="73"/>
      <c r="GF240" s="73"/>
      <c r="GG240" s="73"/>
      <c r="GH240" s="73"/>
      <c r="GI240" s="73"/>
      <c r="GJ240" s="73"/>
      <c r="GK240" s="73"/>
      <c r="GL240" s="73"/>
      <c r="GM240" s="73"/>
    </row>
    <row r="241" spans="1:195" ht="11.2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  <c r="GD241" s="73"/>
      <c r="GE241" s="73"/>
      <c r="GF241" s="73"/>
      <c r="GG241" s="73"/>
      <c r="GH241" s="73"/>
      <c r="GI241" s="73"/>
      <c r="GJ241" s="73"/>
      <c r="GK241" s="73"/>
      <c r="GL241" s="73"/>
      <c r="GM241" s="73"/>
    </row>
    <row r="242" spans="1:195" ht="11.2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  <c r="FS242" s="73"/>
      <c r="FT242" s="73"/>
      <c r="FU242" s="73"/>
      <c r="FV242" s="73"/>
      <c r="FW242" s="73"/>
      <c r="FX242" s="73"/>
      <c r="FY242" s="73"/>
      <c r="FZ242" s="73"/>
      <c r="GA242" s="73"/>
      <c r="GB242" s="73"/>
      <c r="GC242" s="73"/>
      <c r="GD242" s="73"/>
      <c r="GE242" s="73"/>
      <c r="GF242" s="73"/>
      <c r="GG242" s="73"/>
      <c r="GH242" s="73"/>
      <c r="GI242" s="73"/>
      <c r="GJ242" s="73"/>
      <c r="GK242" s="73"/>
      <c r="GL242" s="73"/>
      <c r="GM242" s="73"/>
    </row>
    <row r="243" spans="1:195" ht="11.2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  <c r="FY243" s="73"/>
      <c r="FZ243" s="73"/>
      <c r="GA243" s="73"/>
      <c r="GB243" s="73"/>
      <c r="GC243" s="73"/>
      <c r="GD243" s="73"/>
      <c r="GE243" s="73"/>
      <c r="GF243" s="73"/>
      <c r="GG243" s="73"/>
      <c r="GH243" s="73"/>
      <c r="GI243" s="73"/>
      <c r="GJ243" s="73"/>
      <c r="GK243" s="73"/>
      <c r="GL243" s="73"/>
      <c r="GM243" s="73"/>
    </row>
    <row r="244" spans="1:195" ht="11.2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FY244" s="73"/>
      <c r="FZ244" s="73"/>
      <c r="GA244" s="73"/>
      <c r="GB244" s="73"/>
      <c r="GC244" s="73"/>
      <c r="GD244" s="73"/>
      <c r="GE244" s="73"/>
      <c r="GF244" s="73"/>
      <c r="GG244" s="73"/>
      <c r="GH244" s="73"/>
      <c r="GI244" s="73"/>
      <c r="GJ244" s="73"/>
      <c r="GK244" s="73"/>
      <c r="GL244" s="73"/>
      <c r="GM244" s="73"/>
    </row>
    <row r="245" spans="1:195" ht="11.2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  <c r="FS245" s="73"/>
      <c r="FT245" s="73"/>
      <c r="FU245" s="73"/>
      <c r="FV245" s="73"/>
      <c r="FW245" s="73"/>
      <c r="FX245" s="73"/>
      <c r="FY245" s="73"/>
      <c r="FZ245" s="73"/>
      <c r="GA245" s="73"/>
      <c r="GB245" s="73"/>
      <c r="GC245" s="73"/>
      <c r="GD245" s="73"/>
      <c r="GE245" s="73"/>
      <c r="GF245" s="73"/>
      <c r="GG245" s="73"/>
      <c r="GH245" s="73"/>
      <c r="GI245" s="73"/>
      <c r="GJ245" s="73"/>
      <c r="GK245" s="73"/>
      <c r="GL245" s="73"/>
      <c r="GM245" s="73"/>
    </row>
    <row r="246" spans="1:195" ht="11.2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  <c r="FY246" s="73"/>
      <c r="FZ246" s="73"/>
      <c r="GA246" s="73"/>
      <c r="GB246" s="73"/>
      <c r="GC246" s="73"/>
      <c r="GD246" s="73"/>
      <c r="GE246" s="73"/>
      <c r="GF246" s="73"/>
      <c r="GG246" s="73"/>
      <c r="GH246" s="73"/>
      <c r="GI246" s="73"/>
      <c r="GJ246" s="73"/>
      <c r="GK246" s="73"/>
      <c r="GL246" s="73"/>
      <c r="GM246" s="73"/>
    </row>
    <row r="247" spans="1:195" ht="11.2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  <c r="FS247" s="73"/>
      <c r="FT247" s="73"/>
      <c r="FU247" s="73"/>
      <c r="FV247" s="73"/>
      <c r="FW247" s="73"/>
      <c r="FX247" s="73"/>
      <c r="FY247" s="73"/>
      <c r="FZ247" s="73"/>
      <c r="GA247" s="73"/>
      <c r="GB247" s="73"/>
      <c r="GC247" s="73"/>
      <c r="GD247" s="73"/>
      <c r="GE247" s="73"/>
      <c r="GF247" s="73"/>
      <c r="GG247" s="73"/>
      <c r="GH247" s="73"/>
      <c r="GI247" s="73"/>
      <c r="GJ247" s="73"/>
      <c r="GK247" s="73"/>
      <c r="GL247" s="73"/>
      <c r="GM247" s="73"/>
    </row>
    <row r="248" spans="1:195" ht="11.25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  <c r="FS248" s="73"/>
      <c r="FT248" s="73"/>
      <c r="FU248" s="73"/>
      <c r="FV248" s="73"/>
      <c r="FW248" s="73"/>
      <c r="FX248" s="73"/>
      <c r="FY248" s="73"/>
      <c r="FZ248" s="73"/>
      <c r="GA248" s="73"/>
      <c r="GB248" s="73"/>
      <c r="GC248" s="73"/>
      <c r="GD248" s="73"/>
      <c r="GE248" s="73"/>
      <c r="GF248" s="73"/>
      <c r="GG248" s="73"/>
      <c r="GH248" s="73"/>
      <c r="GI248" s="73"/>
      <c r="GJ248" s="73"/>
      <c r="GK248" s="73"/>
      <c r="GL248" s="73"/>
      <c r="GM248" s="73"/>
    </row>
    <row r="249" spans="1:195" ht="11.25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</row>
    <row r="250" spans="1:195" ht="11.2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  <c r="FS250" s="73"/>
      <c r="FT250" s="73"/>
      <c r="FU250" s="73"/>
      <c r="FV250" s="73"/>
      <c r="FW250" s="73"/>
      <c r="FX250" s="73"/>
      <c r="FY250" s="73"/>
      <c r="FZ250" s="73"/>
      <c r="GA250" s="73"/>
      <c r="GB250" s="73"/>
      <c r="GC250" s="73"/>
      <c r="GD250" s="73"/>
      <c r="GE250" s="73"/>
      <c r="GF250" s="73"/>
      <c r="GG250" s="73"/>
      <c r="GH250" s="73"/>
      <c r="GI250" s="73"/>
      <c r="GJ250" s="73"/>
      <c r="GK250" s="73"/>
      <c r="GL250" s="73"/>
      <c r="GM250" s="73"/>
    </row>
    <row r="251" spans="1:195" ht="11.25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  <c r="FS251" s="73"/>
      <c r="FT251" s="73"/>
      <c r="FU251" s="73"/>
      <c r="FV251" s="73"/>
      <c r="FW251" s="73"/>
      <c r="FX251" s="73"/>
      <c r="FY251" s="73"/>
      <c r="FZ251" s="73"/>
      <c r="GA251" s="73"/>
      <c r="GB251" s="73"/>
      <c r="GC251" s="73"/>
      <c r="GD251" s="73"/>
      <c r="GE251" s="73"/>
      <c r="GF251" s="73"/>
      <c r="GG251" s="73"/>
      <c r="GH251" s="73"/>
      <c r="GI251" s="73"/>
      <c r="GJ251" s="73"/>
      <c r="GK251" s="73"/>
      <c r="GL251" s="73"/>
      <c r="GM251" s="73"/>
    </row>
    <row r="252" spans="1:195" ht="11.25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  <c r="FY252" s="73"/>
      <c r="FZ252" s="73"/>
      <c r="GA252" s="73"/>
      <c r="GB252" s="73"/>
      <c r="GC252" s="73"/>
      <c r="GD252" s="73"/>
      <c r="GE252" s="73"/>
      <c r="GF252" s="73"/>
      <c r="GG252" s="73"/>
      <c r="GH252" s="73"/>
      <c r="GI252" s="73"/>
      <c r="GJ252" s="73"/>
      <c r="GK252" s="73"/>
      <c r="GL252" s="73"/>
      <c r="GM252" s="73"/>
    </row>
    <row r="253" spans="1:195" ht="11.25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  <c r="FY253" s="73"/>
      <c r="FZ253" s="73"/>
      <c r="GA253" s="73"/>
      <c r="GB253" s="73"/>
      <c r="GC253" s="73"/>
      <c r="GD253" s="73"/>
      <c r="GE253" s="73"/>
      <c r="GF253" s="73"/>
      <c r="GG253" s="73"/>
      <c r="GH253" s="73"/>
      <c r="GI253" s="73"/>
      <c r="GJ253" s="73"/>
      <c r="GK253" s="73"/>
      <c r="GL253" s="73"/>
      <c r="GM253" s="73"/>
    </row>
    <row r="254" spans="1:195" ht="11.25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  <c r="FY254" s="73"/>
      <c r="FZ254" s="73"/>
      <c r="GA254" s="73"/>
      <c r="GB254" s="73"/>
      <c r="GC254" s="73"/>
      <c r="GD254" s="73"/>
      <c r="GE254" s="73"/>
      <c r="GF254" s="73"/>
      <c r="GG254" s="73"/>
      <c r="GH254" s="73"/>
      <c r="GI254" s="73"/>
      <c r="GJ254" s="73"/>
      <c r="GK254" s="73"/>
      <c r="GL254" s="73"/>
      <c r="GM254" s="73"/>
    </row>
    <row r="255" spans="1:195" ht="11.2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  <c r="FZ255" s="73"/>
      <c r="GA255" s="73"/>
      <c r="GB255" s="73"/>
      <c r="GC255" s="73"/>
      <c r="GD255" s="73"/>
      <c r="GE255" s="73"/>
      <c r="GF255" s="73"/>
      <c r="GG255" s="73"/>
      <c r="GH255" s="73"/>
      <c r="GI255" s="73"/>
      <c r="GJ255" s="73"/>
      <c r="GK255" s="73"/>
      <c r="GL255" s="73"/>
      <c r="GM255" s="73"/>
    </row>
    <row r="256" spans="1:195" ht="11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  <c r="GD256" s="73"/>
      <c r="GE256" s="73"/>
      <c r="GF256" s="73"/>
      <c r="GG256" s="73"/>
      <c r="GH256" s="73"/>
      <c r="GI256" s="73"/>
      <c r="GJ256" s="73"/>
      <c r="GK256" s="73"/>
      <c r="GL256" s="73"/>
      <c r="GM256" s="73"/>
    </row>
    <row r="257" spans="1:195" ht="11.25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I257" s="73"/>
      <c r="GJ257" s="73"/>
      <c r="GK257" s="73"/>
      <c r="GL257" s="73"/>
      <c r="GM257" s="73"/>
    </row>
    <row r="258" spans="1:195" ht="11.25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  <c r="FZ258" s="73"/>
      <c r="GA258" s="73"/>
      <c r="GB258" s="73"/>
      <c r="GC258" s="73"/>
      <c r="GD258" s="73"/>
      <c r="GE258" s="73"/>
      <c r="GF258" s="73"/>
      <c r="GG258" s="73"/>
      <c r="GH258" s="73"/>
      <c r="GI258" s="73"/>
      <c r="GJ258" s="73"/>
      <c r="GK258" s="73"/>
      <c r="GL258" s="73"/>
      <c r="GM258" s="73"/>
    </row>
    <row r="259" spans="1:195" ht="11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  <c r="FZ259" s="73"/>
      <c r="GA259" s="73"/>
      <c r="GB259" s="73"/>
      <c r="GC259" s="73"/>
      <c r="GD259" s="73"/>
      <c r="GE259" s="73"/>
      <c r="GF259" s="73"/>
      <c r="GG259" s="73"/>
      <c r="GH259" s="73"/>
      <c r="GI259" s="73"/>
      <c r="GJ259" s="73"/>
      <c r="GK259" s="73"/>
      <c r="GL259" s="73"/>
      <c r="GM259" s="73"/>
    </row>
    <row r="260" spans="1:195" ht="11.25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  <c r="FY260" s="73"/>
      <c r="FZ260" s="73"/>
      <c r="GA260" s="73"/>
      <c r="GB260" s="73"/>
      <c r="GC260" s="73"/>
      <c r="GD260" s="73"/>
      <c r="GE260" s="73"/>
      <c r="GF260" s="73"/>
      <c r="GG260" s="73"/>
      <c r="GH260" s="73"/>
      <c r="GI260" s="73"/>
      <c r="GJ260" s="73"/>
      <c r="GK260" s="73"/>
      <c r="GL260" s="73"/>
      <c r="GM260" s="73"/>
    </row>
    <row r="261" spans="1:195" ht="11.25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  <c r="FY261" s="73"/>
      <c r="FZ261" s="73"/>
      <c r="GA261" s="73"/>
      <c r="GB261" s="73"/>
      <c r="GC261" s="73"/>
      <c r="GD261" s="73"/>
      <c r="GE261" s="73"/>
      <c r="GF261" s="73"/>
      <c r="GG261" s="73"/>
      <c r="GH261" s="73"/>
      <c r="GI261" s="73"/>
      <c r="GJ261" s="73"/>
      <c r="GK261" s="73"/>
      <c r="GL261" s="73"/>
      <c r="GM261" s="73"/>
    </row>
    <row r="262" spans="1:195" ht="11.25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  <c r="FY262" s="73"/>
      <c r="FZ262" s="73"/>
      <c r="GA262" s="73"/>
      <c r="GB262" s="73"/>
      <c r="GC262" s="73"/>
      <c r="GD262" s="73"/>
      <c r="GE262" s="73"/>
      <c r="GF262" s="73"/>
      <c r="GG262" s="73"/>
      <c r="GH262" s="73"/>
      <c r="GI262" s="73"/>
      <c r="GJ262" s="73"/>
      <c r="GK262" s="73"/>
      <c r="GL262" s="73"/>
      <c r="GM262" s="73"/>
    </row>
    <row r="263" spans="1:195" ht="11.25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  <c r="FS263" s="73"/>
      <c r="FT263" s="73"/>
      <c r="FU263" s="73"/>
      <c r="FV263" s="73"/>
      <c r="FW263" s="73"/>
      <c r="FX263" s="73"/>
      <c r="FY263" s="73"/>
      <c r="FZ263" s="73"/>
      <c r="GA263" s="73"/>
      <c r="GB263" s="73"/>
      <c r="GC263" s="73"/>
      <c r="GD263" s="73"/>
      <c r="GE263" s="73"/>
      <c r="GF263" s="73"/>
      <c r="GG263" s="73"/>
      <c r="GH263" s="73"/>
      <c r="GI263" s="73"/>
      <c r="GJ263" s="73"/>
      <c r="GK263" s="73"/>
      <c r="GL263" s="73"/>
      <c r="GM263" s="73"/>
    </row>
    <row r="264" spans="1:195" ht="11.25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  <c r="GM264" s="73"/>
    </row>
    <row r="265" spans="1:195" ht="11.25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  <c r="FZ265" s="73"/>
      <c r="GA265" s="73"/>
      <c r="GB265" s="73"/>
      <c r="GC265" s="73"/>
      <c r="GD265" s="73"/>
      <c r="GE265" s="73"/>
      <c r="GF265" s="73"/>
      <c r="GG265" s="73"/>
      <c r="GH265" s="73"/>
      <c r="GI265" s="73"/>
      <c r="GJ265" s="73"/>
      <c r="GK265" s="73"/>
      <c r="GL265" s="73"/>
      <c r="GM265" s="73"/>
    </row>
    <row r="266" spans="1:195" ht="11.25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  <c r="FY266" s="73"/>
      <c r="FZ266" s="73"/>
      <c r="GA266" s="73"/>
      <c r="GB266" s="73"/>
      <c r="GC266" s="73"/>
      <c r="GD266" s="73"/>
      <c r="GE266" s="73"/>
      <c r="GF266" s="73"/>
      <c r="GG266" s="73"/>
      <c r="GH266" s="73"/>
      <c r="GI266" s="73"/>
      <c r="GJ266" s="73"/>
      <c r="GK266" s="73"/>
      <c r="GL266" s="73"/>
      <c r="GM266" s="73"/>
    </row>
    <row r="267" spans="1:195" ht="11.25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  <c r="FS267" s="73"/>
      <c r="FT267" s="73"/>
      <c r="FU267" s="73"/>
      <c r="FV267" s="73"/>
      <c r="FW267" s="73"/>
      <c r="FX267" s="73"/>
      <c r="FY267" s="73"/>
      <c r="FZ267" s="73"/>
      <c r="GA267" s="73"/>
      <c r="GB267" s="73"/>
      <c r="GC267" s="73"/>
      <c r="GD267" s="73"/>
      <c r="GE267" s="73"/>
      <c r="GF267" s="73"/>
      <c r="GG267" s="73"/>
      <c r="GH267" s="73"/>
      <c r="GI267" s="73"/>
      <c r="GJ267" s="73"/>
      <c r="GK267" s="73"/>
      <c r="GL267" s="73"/>
      <c r="GM267" s="73"/>
    </row>
    <row r="268" spans="1:195" ht="11.25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  <c r="FS268" s="73"/>
      <c r="FT268" s="73"/>
      <c r="FU268" s="73"/>
      <c r="FV268" s="73"/>
      <c r="FW268" s="73"/>
      <c r="FX268" s="73"/>
      <c r="FY268" s="73"/>
      <c r="FZ268" s="73"/>
      <c r="GA268" s="73"/>
      <c r="GB268" s="73"/>
      <c r="GC268" s="73"/>
      <c r="GD268" s="73"/>
      <c r="GE268" s="73"/>
      <c r="GF268" s="73"/>
      <c r="GG268" s="73"/>
      <c r="GH268" s="73"/>
      <c r="GI268" s="73"/>
      <c r="GJ268" s="73"/>
      <c r="GK268" s="73"/>
      <c r="GL268" s="73"/>
      <c r="GM268" s="73"/>
    </row>
    <row r="269" spans="1:195" ht="11.25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  <c r="FS269" s="73"/>
      <c r="FT269" s="73"/>
      <c r="FU269" s="73"/>
      <c r="FV269" s="73"/>
      <c r="FW269" s="73"/>
      <c r="FX269" s="73"/>
      <c r="FY269" s="73"/>
      <c r="FZ269" s="73"/>
      <c r="GA269" s="73"/>
      <c r="GB269" s="73"/>
      <c r="GC269" s="73"/>
      <c r="GD269" s="73"/>
      <c r="GE269" s="73"/>
      <c r="GF269" s="73"/>
      <c r="GG269" s="73"/>
      <c r="GH269" s="73"/>
      <c r="GI269" s="73"/>
      <c r="GJ269" s="73"/>
      <c r="GK269" s="73"/>
      <c r="GL269" s="73"/>
      <c r="GM269" s="73"/>
    </row>
    <row r="270" spans="1:195" ht="11.2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  <c r="FS270" s="73"/>
      <c r="FT270" s="73"/>
      <c r="FU270" s="73"/>
      <c r="FV270" s="73"/>
      <c r="FW270" s="73"/>
      <c r="FX270" s="73"/>
      <c r="FY270" s="73"/>
      <c r="FZ270" s="73"/>
      <c r="GA270" s="73"/>
      <c r="GB270" s="73"/>
      <c r="GC270" s="73"/>
      <c r="GD270" s="73"/>
      <c r="GE270" s="73"/>
      <c r="GF270" s="73"/>
      <c r="GG270" s="73"/>
      <c r="GH270" s="73"/>
      <c r="GI270" s="73"/>
      <c r="GJ270" s="73"/>
      <c r="GK270" s="73"/>
      <c r="GL270" s="73"/>
      <c r="GM270" s="73"/>
    </row>
    <row r="271" spans="1:195" ht="11.2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  <c r="FY271" s="73"/>
      <c r="FZ271" s="73"/>
      <c r="GA271" s="73"/>
      <c r="GB271" s="73"/>
      <c r="GC271" s="73"/>
      <c r="GD271" s="73"/>
      <c r="GE271" s="73"/>
      <c r="GF271" s="73"/>
      <c r="GG271" s="73"/>
      <c r="GH271" s="73"/>
      <c r="GI271" s="73"/>
      <c r="GJ271" s="73"/>
      <c r="GK271" s="73"/>
      <c r="GL271" s="73"/>
      <c r="GM271" s="73"/>
    </row>
    <row r="272" spans="1:195" ht="11.2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  <c r="FS272" s="73"/>
      <c r="FT272" s="73"/>
      <c r="FU272" s="73"/>
      <c r="FV272" s="73"/>
      <c r="FW272" s="73"/>
      <c r="FX272" s="73"/>
      <c r="FY272" s="73"/>
      <c r="FZ272" s="73"/>
      <c r="GA272" s="73"/>
      <c r="GB272" s="73"/>
      <c r="GC272" s="73"/>
      <c r="GD272" s="73"/>
      <c r="GE272" s="73"/>
      <c r="GF272" s="73"/>
      <c r="GG272" s="73"/>
      <c r="GH272" s="73"/>
      <c r="GI272" s="73"/>
      <c r="GJ272" s="73"/>
      <c r="GK272" s="73"/>
      <c r="GL272" s="73"/>
      <c r="GM272" s="73"/>
    </row>
    <row r="273" spans="1:195" ht="11.2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  <c r="FS273" s="73"/>
      <c r="FT273" s="73"/>
      <c r="FU273" s="73"/>
      <c r="FV273" s="73"/>
      <c r="FW273" s="73"/>
      <c r="FX273" s="73"/>
      <c r="FY273" s="73"/>
      <c r="FZ273" s="73"/>
      <c r="GA273" s="73"/>
      <c r="GB273" s="73"/>
      <c r="GC273" s="73"/>
      <c r="GD273" s="73"/>
      <c r="GE273" s="73"/>
      <c r="GF273" s="73"/>
      <c r="GG273" s="73"/>
      <c r="GH273" s="73"/>
      <c r="GI273" s="73"/>
      <c r="GJ273" s="73"/>
      <c r="GK273" s="73"/>
      <c r="GL273" s="73"/>
      <c r="GM273" s="73"/>
    </row>
    <row r="274" spans="1:195" ht="11.25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  <c r="FS274" s="73"/>
      <c r="FT274" s="73"/>
      <c r="FU274" s="73"/>
      <c r="FV274" s="73"/>
      <c r="FW274" s="73"/>
      <c r="FX274" s="73"/>
      <c r="FY274" s="73"/>
      <c r="FZ274" s="73"/>
      <c r="GA274" s="73"/>
      <c r="GB274" s="73"/>
      <c r="GC274" s="73"/>
      <c r="GD274" s="73"/>
      <c r="GE274" s="73"/>
      <c r="GF274" s="73"/>
      <c r="GG274" s="73"/>
      <c r="GH274" s="73"/>
      <c r="GI274" s="73"/>
      <c r="GJ274" s="73"/>
      <c r="GK274" s="73"/>
      <c r="GL274" s="73"/>
      <c r="GM274" s="73"/>
    </row>
    <row r="275" spans="1:195" ht="11.2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  <c r="FS275" s="73"/>
      <c r="FT275" s="73"/>
      <c r="FU275" s="73"/>
      <c r="FV275" s="73"/>
      <c r="FW275" s="73"/>
      <c r="FX275" s="73"/>
      <c r="FY275" s="73"/>
      <c r="FZ275" s="73"/>
      <c r="GA275" s="73"/>
      <c r="GB275" s="73"/>
      <c r="GC275" s="73"/>
      <c r="GD275" s="73"/>
      <c r="GE275" s="73"/>
      <c r="GF275" s="73"/>
      <c r="GG275" s="73"/>
      <c r="GH275" s="73"/>
      <c r="GI275" s="73"/>
      <c r="GJ275" s="73"/>
      <c r="GK275" s="73"/>
      <c r="GL275" s="73"/>
      <c r="GM275" s="73"/>
    </row>
    <row r="276" spans="1:195" ht="11.25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  <c r="FS276" s="73"/>
      <c r="FT276" s="73"/>
      <c r="FU276" s="73"/>
      <c r="FV276" s="73"/>
      <c r="FW276" s="73"/>
      <c r="FX276" s="73"/>
      <c r="FY276" s="73"/>
      <c r="FZ276" s="73"/>
      <c r="GA276" s="73"/>
      <c r="GB276" s="73"/>
      <c r="GC276" s="73"/>
      <c r="GD276" s="73"/>
      <c r="GE276" s="73"/>
      <c r="GF276" s="73"/>
      <c r="GG276" s="73"/>
      <c r="GH276" s="73"/>
      <c r="GI276" s="73"/>
      <c r="GJ276" s="73"/>
      <c r="GK276" s="73"/>
      <c r="GL276" s="73"/>
      <c r="GM276" s="73"/>
    </row>
    <row r="277" spans="1:195" ht="11.25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  <c r="FS277" s="73"/>
      <c r="FT277" s="73"/>
      <c r="FU277" s="73"/>
      <c r="FV277" s="73"/>
      <c r="FW277" s="73"/>
      <c r="FX277" s="73"/>
      <c r="FY277" s="73"/>
      <c r="FZ277" s="73"/>
      <c r="GA277" s="73"/>
      <c r="GB277" s="73"/>
      <c r="GC277" s="73"/>
      <c r="GD277" s="73"/>
      <c r="GE277" s="73"/>
      <c r="GF277" s="73"/>
      <c r="GG277" s="73"/>
      <c r="GH277" s="73"/>
      <c r="GI277" s="73"/>
      <c r="GJ277" s="73"/>
      <c r="GK277" s="73"/>
      <c r="GL277" s="73"/>
      <c r="GM277" s="73"/>
    </row>
    <row r="278" spans="1:195" ht="11.25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  <c r="FS278" s="73"/>
      <c r="FT278" s="73"/>
      <c r="FU278" s="73"/>
      <c r="FV278" s="73"/>
      <c r="FW278" s="73"/>
      <c r="FX278" s="73"/>
      <c r="FY278" s="73"/>
      <c r="FZ278" s="73"/>
      <c r="GA278" s="73"/>
      <c r="GB278" s="73"/>
      <c r="GC278" s="73"/>
      <c r="GD278" s="73"/>
      <c r="GE278" s="73"/>
      <c r="GF278" s="73"/>
      <c r="GG278" s="73"/>
      <c r="GH278" s="73"/>
      <c r="GI278" s="73"/>
      <c r="GJ278" s="73"/>
      <c r="GK278" s="73"/>
      <c r="GL278" s="73"/>
      <c r="GM278" s="73"/>
    </row>
    <row r="279" spans="1:195" ht="11.25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  <c r="FS279" s="73"/>
      <c r="FT279" s="73"/>
      <c r="FU279" s="73"/>
      <c r="FV279" s="73"/>
      <c r="FW279" s="73"/>
      <c r="FX279" s="73"/>
      <c r="FY279" s="73"/>
      <c r="FZ279" s="73"/>
      <c r="GA279" s="73"/>
      <c r="GB279" s="73"/>
      <c r="GC279" s="73"/>
      <c r="GD279" s="73"/>
      <c r="GE279" s="73"/>
      <c r="GF279" s="73"/>
      <c r="GG279" s="73"/>
      <c r="GH279" s="73"/>
      <c r="GI279" s="73"/>
      <c r="GJ279" s="73"/>
      <c r="GK279" s="73"/>
      <c r="GL279" s="73"/>
      <c r="GM279" s="73"/>
    </row>
    <row r="280" spans="1:195" ht="11.25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  <c r="FS280" s="73"/>
      <c r="FT280" s="73"/>
      <c r="FU280" s="73"/>
      <c r="FV280" s="73"/>
      <c r="FW280" s="73"/>
      <c r="FX280" s="73"/>
      <c r="FY280" s="73"/>
      <c r="FZ280" s="73"/>
      <c r="GA280" s="73"/>
      <c r="GB280" s="73"/>
      <c r="GC280" s="73"/>
      <c r="GD280" s="73"/>
      <c r="GE280" s="73"/>
      <c r="GF280" s="73"/>
      <c r="GG280" s="73"/>
      <c r="GH280" s="73"/>
      <c r="GI280" s="73"/>
      <c r="GJ280" s="73"/>
      <c r="GK280" s="73"/>
      <c r="GL280" s="73"/>
      <c r="GM280" s="73"/>
    </row>
    <row r="281" spans="1:195" ht="11.25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  <c r="FS281" s="73"/>
      <c r="FT281" s="73"/>
      <c r="FU281" s="73"/>
      <c r="FV281" s="73"/>
      <c r="FW281" s="73"/>
      <c r="FX281" s="73"/>
      <c r="FY281" s="73"/>
      <c r="FZ281" s="73"/>
      <c r="GA281" s="73"/>
      <c r="GB281" s="73"/>
      <c r="GC281" s="73"/>
      <c r="GD281" s="73"/>
      <c r="GE281" s="73"/>
      <c r="GF281" s="73"/>
      <c r="GG281" s="73"/>
      <c r="GH281" s="73"/>
      <c r="GI281" s="73"/>
      <c r="GJ281" s="73"/>
      <c r="GK281" s="73"/>
      <c r="GL281" s="73"/>
      <c r="GM281" s="73"/>
    </row>
    <row r="282" spans="1:195" ht="11.25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  <c r="FS282" s="73"/>
      <c r="FT282" s="73"/>
      <c r="FU282" s="73"/>
      <c r="FV282" s="73"/>
      <c r="FW282" s="73"/>
      <c r="FX282" s="73"/>
      <c r="FY282" s="73"/>
      <c r="FZ282" s="73"/>
      <c r="GA282" s="73"/>
      <c r="GB282" s="73"/>
      <c r="GC282" s="73"/>
      <c r="GD282" s="73"/>
      <c r="GE282" s="73"/>
      <c r="GF282" s="73"/>
      <c r="GG282" s="73"/>
      <c r="GH282" s="73"/>
      <c r="GI282" s="73"/>
      <c r="GJ282" s="73"/>
      <c r="GK282" s="73"/>
      <c r="GL282" s="73"/>
      <c r="GM282" s="73"/>
    </row>
    <row r="283" spans="1:195" ht="11.25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  <c r="FS283" s="73"/>
      <c r="FT283" s="73"/>
      <c r="FU283" s="73"/>
      <c r="FV283" s="73"/>
      <c r="FW283" s="73"/>
      <c r="FX283" s="73"/>
      <c r="FY283" s="73"/>
      <c r="FZ283" s="73"/>
      <c r="GA283" s="73"/>
      <c r="GB283" s="73"/>
      <c r="GC283" s="73"/>
      <c r="GD283" s="73"/>
      <c r="GE283" s="73"/>
      <c r="GF283" s="73"/>
      <c r="GG283" s="73"/>
      <c r="GH283" s="73"/>
      <c r="GI283" s="73"/>
      <c r="GJ283" s="73"/>
      <c r="GK283" s="73"/>
      <c r="GL283" s="73"/>
      <c r="GM283" s="73"/>
    </row>
    <row r="284" spans="1:195" ht="11.25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  <c r="FS284" s="73"/>
      <c r="FT284" s="73"/>
      <c r="FU284" s="73"/>
      <c r="FV284" s="73"/>
      <c r="FW284" s="73"/>
      <c r="FX284" s="73"/>
      <c r="FY284" s="73"/>
      <c r="FZ284" s="73"/>
      <c r="GA284" s="73"/>
      <c r="GB284" s="73"/>
      <c r="GC284" s="73"/>
      <c r="GD284" s="73"/>
      <c r="GE284" s="73"/>
      <c r="GF284" s="73"/>
      <c r="GG284" s="73"/>
      <c r="GH284" s="73"/>
      <c r="GI284" s="73"/>
      <c r="GJ284" s="73"/>
      <c r="GK284" s="73"/>
      <c r="GL284" s="73"/>
      <c r="GM284" s="73"/>
    </row>
    <row r="285" spans="1:195" ht="11.25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  <c r="FS285" s="73"/>
      <c r="FT285" s="73"/>
      <c r="FU285" s="73"/>
      <c r="FV285" s="73"/>
      <c r="FW285" s="73"/>
      <c r="FX285" s="73"/>
      <c r="FY285" s="73"/>
      <c r="FZ285" s="73"/>
      <c r="GA285" s="73"/>
      <c r="GB285" s="73"/>
      <c r="GC285" s="73"/>
      <c r="GD285" s="73"/>
      <c r="GE285" s="73"/>
      <c r="GF285" s="73"/>
      <c r="GG285" s="73"/>
      <c r="GH285" s="73"/>
      <c r="GI285" s="73"/>
      <c r="GJ285" s="73"/>
      <c r="GK285" s="73"/>
      <c r="GL285" s="73"/>
      <c r="GM285" s="73"/>
    </row>
    <row r="286" spans="1:195" ht="11.25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  <c r="FS286" s="73"/>
      <c r="FT286" s="73"/>
      <c r="FU286" s="73"/>
      <c r="FV286" s="73"/>
      <c r="FW286" s="73"/>
      <c r="FX286" s="73"/>
      <c r="FY286" s="73"/>
      <c r="FZ286" s="73"/>
      <c r="GA286" s="73"/>
      <c r="GB286" s="73"/>
      <c r="GC286" s="73"/>
      <c r="GD286" s="73"/>
      <c r="GE286" s="73"/>
      <c r="GF286" s="73"/>
      <c r="GG286" s="73"/>
      <c r="GH286" s="73"/>
      <c r="GI286" s="73"/>
      <c r="GJ286" s="73"/>
      <c r="GK286" s="73"/>
      <c r="GL286" s="73"/>
      <c r="GM286" s="73"/>
    </row>
    <row r="287" spans="1:195" ht="11.25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73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  <c r="FS287" s="73"/>
      <c r="FT287" s="73"/>
      <c r="FU287" s="73"/>
      <c r="FV287" s="73"/>
      <c r="FW287" s="73"/>
      <c r="FX287" s="73"/>
      <c r="FY287" s="73"/>
      <c r="FZ287" s="73"/>
      <c r="GA287" s="73"/>
      <c r="GB287" s="73"/>
      <c r="GC287" s="73"/>
      <c r="GD287" s="73"/>
      <c r="GE287" s="73"/>
      <c r="GF287" s="73"/>
      <c r="GG287" s="73"/>
      <c r="GH287" s="73"/>
      <c r="GI287" s="73"/>
      <c r="GJ287" s="73"/>
      <c r="GK287" s="73"/>
      <c r="GL287" s="73"/>
      <c r="GM287" s="73"/>
    </row>
    <row r="288" spans="1:195" ht="11.25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  <c r="FS288" s="73"/>
      <c r="FT288" s="73"/>
      <c r="FU288" s="73"/>
      <c r="FV288" s="73"/>
      <c r="FW288" s="73"/>
      <c r="FX288" s="73"/>
      <c r="FY288" s="73"/>
      <c r="FZ288" s="73"/>
      <c r="GA288" s="73"/>
      <c r="GB288" s="73"/>
      <c r="GC288" s="73"/>
      <c r="GD288" s="73"/>
      <c r="GE288" s="73"/>
      <c r="GF288" s="73"/>
      <c r="GG288" s="73"/>
      <c r="GH288" s="73"/>
      <c r="GI288" s="73"/>
      <c r="GJ288" s="73"/>
      <c r="GK288" s="73"/>
      <c r="GL288" s="73"/>
      <c r="GM288" s="73"/>
    </row>
    <row r="289" spans="1:195" ht="11.25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  <c r="FS289" s="73"/>
      <c r="FT289" s="73"/>
      <c r="FU289" s="73"/>
      <c r="FV289" s="73"/>
      <c r="FW289" s="73"/>
      <c r="FX289" s="73"/>
      <c r="FY289" s="73"/>
      <c r="FZ289" s="73"/>
      <c r="GA289" s="73"/>
      <c r="GB289" s="73"/>
      <c r="GC289" s="73"/>
      <c r="GD289" s="73"/>
      <c r="GE289" s="73"/>
      <c r="GF289" s="73"/>
      <c r="GG289" s="73"/>
      <c r="GH289" s="73"/>
      <c r="GI289" s="73"/>
      <c r="GJ289" s="73"/>
      <c r="GK289" s="73"/>
      <c r="GL289" s="73"/>
      <c r="GM289" s="73"/>
    </row>
    <row r="290" spans="1:195" ht="11.25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  <c r="FS290" s="73"/>
      <c r="FT290" s="73"/>
      <c r="FU290" s="73"/>
      <c r="FV290" s="73"/>
      <c r="FW290" s="73"/>
      <c r="FX290" s="73"/>
      <c r="FY290" s="73"/>
      <c r="FZ290" s="73"/>
      <c r="GA290" s="73"/>
      <c r="GB290" s="73"/>
      <c r="GC290" s="73"/>
      <c r="GD290" s="73"/>
      <c r="GE290" s="73"/>
      <c r="GF290" s="73"/>
      <c r="GG290" s="73"/>
      <c r="GH290" s="73"/>
      <c r="GI290" s="73"/>
      <c r="GJ290" s="73"/>
      <c r="GK290" s="73"/>
      <c r="GL290" s="73"/>
      <c r="GM290" s="73"/>
    </row>
    <row r="291" spans="1:195" ht="11.25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T291" s="73"/>
      <c r="BU291" s="73"/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  <c r="FS291" s="73"/>
      <c r="FT291" s="73"/>
      <c r="FU291" s="73"/>
      <c r="FV291" s="73"/>
      <c r="FW291" s="73"/>
      <c r="FX291" s="73"/>
      <c r="FY291" s="73"/>
      <c r="FZ291" s="73"/>
      <c r="GA291" s="73"/>
      <c r="GB291" s="73"/>
      <c r="GC291" s="73"/>
      <c r="GD291" s="73"/>
      <c r="GE291" s="73"/>
      <c r="GF291" s="73"/>
      <c r="GG291" s="73"/>
      <c r="GH291" s="73"/>
      <c r="GI291" s="73"/>
      <c r="GJ291" s="73"/>
      <c r="GK291" s="73"/>
      <c r="GL291" s="73"/>
      <c r="GM291" s="73"/>
    </row>
    <row r="292" spans="1:195" ht="11.2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  <c r="FS292" s="73"/>
      <c r="FT292" s="73"/>
      <c r="FU292" s="73"/>
      <c r="FV292" s="73"/>
      <c r="FW292" s="73"/>
      <c r="FX292" s="73"/>
      <c r="FY292" s="73"/>
      <c r="FZ292" s="73"/>
      <c r="GA292" s="73"/>
      <c r="GB292" s="73"/>
      <c r="GC292" s="73"/>
      <c r="GD292" s="73"/>
      <c r="GE292" s="73"/>
      <c r="GF292" s="73"/>
      <c r="GG292" s="73"/>
      <c r="GH292" s="73"/>
      <c r="GI292" s="73"/>
      <c r="GJ292" s="73"/>
      <c r="GK292" s="73"/>
      <c r="GL292" s="73"/>
      <c r="GM292" s="73"/>
    </row>
    <row r="293" spans="1:195" ht="11.25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  <c r="FS293" s="73"/>
      <c r="FT293" s="73"/>
      <c r="FU293" s="73"/>
      <c r="FV293" s="73"/>
      <c r="FW293" s="73"/>
      <c r="FX293" s="73"/>
      <c r="FY293" s="73"/>
      <c r="FZ293" s="73"/>
      <c r="GA293" s="73"/>
      <c r="GB293" s="73"/>
      <c r="GC293" s="73"/>
      <c r="GD293" s="73"/>
      <c r="GE293" s="73"/>
      <c r="GF293" s="73"/>
      <c r="GG293" s="73"/>
      <c r="GH293" s="73"/>
      <c r="GI293" s="73"/>
      <c r="GJ293" s="73"/>
      <c r="GK293" s="73"/>
      <c r="GL293" s="73"/>
      <c r="GM293" s="73"/>
    </row>
    <row r="294" spans="1:195" ht="11.25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T294" s="73"/>
      <c r="BU294" s="73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  <c r="FS294" s="73"/>
      <c r="FT294" s="73"/>
      <c r="FU294" s="73"/>
      <c r="FV294" s="73"/>
      <c r="FW294" s="73"/>
      <c r="FX294" s="73"/>
      <c r="FY294" s="73"/>
      <c r="FZ294" s="73"/>
      <c r="GA294" s="73"/>
      <c r="GB294" s="73"/>
      <c r="GC294" s="73"/>
      <c r="GD294" s="73"/>
      <c r="GE294" s="73"/>
      <c r="GF294" s="73"/>
      <c r="GG294" s="73"/>
      <c r="GH294" s="73"/>
      <c r="GI294" s="73"/>
      <c r="GJ294" s="73"/>
      <c r="GK294" s="73"/>
      <c r="GL294" s="73"/>
      <c r="GM294" s="73"/>
    </row>
    <row r="295" spans="1:195" ht="11.25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3"/>
      <c r="BS295" s="73"/>
      <c r="BT295" s="73"/>
      <c r="BU295" s="73"/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  <c r="FS295" s="73"/>
      <c r="FT295" s="73"/>
      <c r="FU295" s="73"/>
      <c r="FV295" s="73"/>
      <c r="FW295" s="73"/>
      <c r="FX295" s="73"/>
      <c r="FY295" s="73"/>
      <c r="FZ295" s="73"/>
      <c r="GA295" s="73"/>
      <c r="GB295" s="73"/>
      <c r="GC295" s="73"/>
      <c r="GD295" s="73"/>
      <c r="GE295" s="73"/>
      <c r="GF295" s="73"/>
      <c r="GG295" s="73"/>
      <c r="GH295" s="73"/>
      <c r="GI295" s="73"/>
      <c r="GJ295" s="73"/>
      <c r="GK295" s="73"/>
      <c r="GL295" s="73"/>
      <c r="GM295" s="73"/>
    </row>
    <row r="296" spans="1:195" ht="11.25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73"/>
      <c r="BJ296" s="73"/>
      <c r="BK296" s="73"/>
      <c r="BL296" s="73"/>
      <c r="BM296" s="73"/>
      <c r="BN296" s="73"/>
      <c r="BO296" s="73"/>
      <c r="BP296" s="73"/>
      <c r="BQ296" s="73"/>
      <c r="BR296" s="73"/>
      <c r="BS296" s="73"/>
      <c r="BT296" s="73"/>
      <c r="BU296" s="73"/>
      <c r="BV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  <c r="FS296" s="73"/>
      <c r="FT296" s="73"/>
      <c r="FU296" s="73"/>
      <c r="FV296" s="73"/>
      <c r="FW296" s="73"/>
      <c r="FX296" s="73"/>
      <c r="FY296" s="73"/>
      <c r="FZ296" s="73"/>
      <c r="GA296" s="73"/>
      <c r="GB296" s="73"/>
      <c r="GC296" s="73"/>
      <c r="GD296" s="73"/>
      <c r="GE296" s="73"/>
      <c r="GF296" s="73"/>
      <c r="GG296" s="73"/>
      <c r="GH296" s="73"/>
      <c r="GI296" s="73"/>
      <c r="GJ296" s="73"/>
      <c r="GK296" s="73"/>
      <c r="GL296" s="73"/>
      <c r="GM296" s="73"/>
    </row>
    <row r="297" spans="1:195" ht="11.25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  <c r="FS297" s="73"/>
      <c r="FT297" s="73"/>
      <c r="FU297" s="73"/>
      <c r="FV297" s="73"/>
      <c r="FW297" s="73"/>
      <c r="FX297" s="73"/>
      <c r="FY297" s="73"/>
      <c r="FZ297" s="73"/>
      <c r="GA297" s="73"/>
      <c r="GB297" s="73"/>
      <c r="GC297" s="73"/>
      <c r="GD297" s="73"/>
      <c r="GE297" s="73"/>
      <c r="GF297" s="73"/>
      <c r="GG297" s="73"/>
      <c r="GH297" s="73"/>
      <c r="GI297" s="73"/>
      <c r="GJ297" s="73"/>
      <c r="GK297" s="73"/>
      <c r="GL297" s="73"/>
      <c r="GM297" s="73"/>
    </row>
    <row r="298" spans="1:195" ht="11.25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  <c r="FS298" s="73"/>
      <c r="FT298" s="73"/>
      <c r="FU298" s="73"/>
      <c r="FV298" s="73"/>
      <c r="FW298" s="73"/>
      <c r="FX298" s="73"/>
      <c r="FY298" s="73"/>
      <c r="FZ298" s="73"/>
      <c r="GA298" s="73"/>
      <c r="GB298" s="73"/>
      <c r="GC298" s="73"/>
      <c r="GD298" s="73"/>
      <c r="GE298" s="73"/>
      <c r="GF298" s="73"/>
      <c r="GG298" s="73"/>
      <c r="GH298" s="73"/>
      <c r="GI298" s="73"/>
      <c r="GJ298" s="73"/>
      <c r="GK298" s="73"/>
      <c r="GL298" s="73"/>
      <c r="GM298" s="73"/>
    </row>
    <row r="299" spans="1:195" ht="11.25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  <c r="FS299" s="73"/>
      <c r="FT299" s="73"/>
      <c r="FU299" s="73"/>
      <c r="FV299" s="73"/>
      <c r="FW299" s="73"/>
      <c r="FX299" s="73"/>
      <c r="FY299" s="73"/>
      <c r="FZ299" s="73"/>
      <c r="GA299" s="73"/>
      <c r="GB299" s="73"/>
      <c r="GC299" s="73"/>
      <c r="GD299" s="73"/>
      <c r="GE299" s="73"/>
      <c r="GF299" s="73"/>
      <c r="GG299" s="73"/>
      <c r="GH299" s="73"/>
      <c r="GI299" s="73"/>
      <c r="GJ299" s="73"/>
      <c r="GK299" s="73"/>
      <c r="GL299" s="73"/>
      <c r="GM299" s="73"/>
    </row>
    <row r="300" spans="1:195" ht="11.25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  <c r="FS300" s="73"/>
      <c r="FT300" s="73"/>
      <c r="FU300" s="73"/>
      <c r="FV300" s="73"/>
      <c r="FW300" s="73"/>
      <c r="FX300" s="73"/>
      <c r="FY300" s="73"/>
      <c r="FZ300" s="73"/>
      <c r="GA300" s="73"/>
      <c r="GB300" s="73"/>
      <c r="GC300" s="73"/>
      <c r="GD300" s="73"/>
      <c r="GE300" s="73"/>
      <c r="GF300" s="73"/>
      <c r="GG300" s="73"/>
      <c r="GH300" s="73"/>
      <c r="GI300" s="73"/>
      <c r="GJ300" s="73"/>
      <c r="GK300" s="73"/>
      <c r="GL300" s="73"/>
      <c r="GM300" s="73"/>
    </row>
    <row r="301" spans="1:195" ht="11.25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  <c r="FS301" s="73"/>
      <c r="FT301" s="73"/>
      <c r="FU301" s="73"/>
      <c r="FV301" s="73"/>
      <c r="FW301" s="73"/>
      <c r="FX301" s="73"/>
      <c r="FY301" s="73"/>
      <c r="FZ301" s="73"/>
      <c r="GA301" s="73"/>
      <c r="GB301" s="73"/>
      <c r="GC301" s="73"/>
      <c r="GD301" s="73"/>
      <c r="GE301" s="73"/>
      <c r="GF301" s="73"/>
      <c r="GG301" s="73"/>
      <c r="GH301" s="73"/>
      <c r="GI301" s="73"/>
      <c r="GJ301" s="73"/>
      <c r="GK301" s="73"/>
      <c r="GL301" s="73"/>
      <c r="GM301" s="73"/>
    </row>
    <row r="302" spans="1:195" ht="11.25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73"/>
      <c r="BS302" s="73"/>
      <c r="BT302" s="73"/>
      <c r="BU302" s="73"/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  <c r="FS302" s="73"/>
      <c r="FT302" s="73"/>
      <c r="FU302" s="73"/>
      <c r="FV302" s="73"/>
      <c r="FW302" s="73"/>
      <c r="FX302" s="73"/>
      <c r="FY302" s="73"/>
      <c r="FZ302" s="73"/>
      <c r="GA302" s="73"/>
      <c r="GB302" s="73"/>
      <c r="GC302" s="73"/>
      <c r="GD302" s="73"/>
      <c r="GE302" s="73"/>
      <c r="GF302" s="73"/>
      <c r="GG302" s="73"/>
      <c r="GH302" s="73"/>
      <c r="GI302" s="73"/>
      <c r="GJ302" s="73"/>
      <c r="GK302" s="73"/>
      <c r="GL302" s="73"/>
      <c r="GM302" s="73"/>
    </row>
    <row r="303" spans="1:195" ht="11.25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  <c r="FS303" s="73"/>
      <c r="FT303" s="73"/>
      <c r="FU303" s="73"/>
      <c r="FV303" s="73"/>
      <c r="FW303" s="73"/>
      <c r="FX303" s="73"/>
      <c r="FY303" s="73"/>
      <c r="FZ303" s="73"/>
      <c r="GA303" s="73"/>
      <c r="GB303" s="73"/>
      <c r="GC303" s="73"/>
      <c r="GD303" s="73"/>
      <c r="GE303" s="73"/>
      <c r="GF303" s="73"/>
      <c r="GG303" s="73"/>
      <c r="GH303" s="73"/>
      <c r="GI303" s="73"/>
      <c r="GJ303" s="73"/>
      <c r="GK303" s="73"/>
      <c r="GL303" s="73"/>
      <c r="GM303" s="73"/>
    </row>
    <row r="304" spans="1:195" ht="11.25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  <c r="FS304" s="73"/>
      <c r="FT304" s="73"/>
      <c r="FU304" s="73"/>
      <c r="FV304" s="73"/>
      <c r="FW304" s="73"/>
      <c r="FX304" s="73"/>
      <c r="FY304" s="73"/>
      <c r="FZ304" s="73"/>
      <c r="GA304" s="73"/>
      <c r="GB304" s="73"/>
      <c r="GC304" s="73"/>
      <c r="GD304" s="73"/>
      <c r="GE304" s="73"/>
      <c r="GF304" s="73"/>
      <c r="GG304" s="73"/>
      <c r="GH304" s="73"/>
      <c r="GI304" s="73"/>
      <c r="GJ304" s="73"/>
      <c r="GK304" s="73"/>
      <c r="GL304" s="73"/>
      <c r="GM304" s="73"/>
    </row>
    <row r="305" spans="1:195" ht="11.25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  <c r="FY305" s="73"/>
      <c r="FZ305" s="73"/>
      <c r="GA305" s="73"/>
      <c r="GB305" s="73"/>
      <c r="GC305" s="73"/>
      <c r="GD305" s="73"/>
      <c r="GE305" s="73"/>
      <c r="GF305" s="73"/>
      <c r="GG305" s="73"/>
      <c r="GH305" s="73"/>
      <c r="GI305" s="73"/>
      <c r="GJ305" s="73"/>
      <c r="GK305" s="73"/>
      <c r="GL305" s="73"/>
      <c r="GM305" s="73"/>
    </row>
    <row r="306" spans="1:195" ht="11.25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  <c r="FS306" s="73"/>
      <c r="FT306" s="73"/>
      <c r="FU306" s="73"/>
      <c r="FV306" s="73"/>
      <c r="FW306" s="73"/>
      <c r="FX306" s="73"/>
      <c r="FY306" s="73"/>
      <c r="FZ306" s="73"/>
      <c r="GA306" s="73"/>
      <c r="GB306" s="73"/>
      <c r="GC306" s="73"/>
      <c r="GD306" s="73"/>
      <c r="GE306" s="73"/>
      <c r="GF306" s="73"/>
      <c r="GG306" s="73"/>
      <c r="GH306" s="73"/>
      <c r="GI306" s="73"/>
      <c r="GJ306" s="73"/>
      <c r="GK306" s="73"/>
      <c r="GL306" s="73"/>
      <c r="GM306" s="73"/>
    </row>
    <row r="307" spans="1:195" ht="11.25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  <c r="FS307" s="73"/>
      <c r="FT307" s="73"/>
      <c r="FU307" s="73"/>
      <c r="FV307" s="73"/>
      <c r="FW307" s="73"/>
      <c r="FX307" s="73"/>
      <c r="FY307" s="73"/>
      <c r="FZ307" s="73"/>
      <c r="GA307" s="73"/>
      <c r="GB307" s="73"/>
      <c r="GC307" s="73"/>
      <c r="GD307" s="73"/>
      <c r="GE307" s="73"/>
      <c r="GF307" s="73"/>
      <c r="GG307" s="73"/>
      <c r="GH307" s="73"/>
      <c r="GI307" s="73"/>
      <c r="GJ307" s="73"/>
      <c r="GK307" s="73"/>
      <c r="GL307" s="73"/>
      <c r="GM307" s="73"/>
    </row>
    <row r="308" spans="1:195" ht="11.25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  <c r="FS308" s="73"/>
      <c r="FT308" s="73"/>
      <c r="FU308" s="73"/>
      <c r="FV308" s="73"/>
      <c r="FW308" s="73"/>
      <c r="FX308" s="73"/>
      <c r="FY308" s="73"/>
      <c r="FZ308" s="73"/>
      <c r="GA308" s="73"/>
      <c r="GB308" s="73"/>
      <c r="GC308" s="73"/>
      <c r="GD308" s="73"/>
      <c r="GE308" s="73"/>
      <c r="GF308" s="73"/>
      <c r="GG308" s="73"/>
      <c r="GH308" s="73"/>
      <c r="GI308" s="73"/>
      <c r="GJ308" s="73"/>
      <c r="GK308" s="73"/>
      <c r="GL308" s="73"/>
      <c r="GM308" s="73"/>
    </row>
    <row r="309" spans="1:195" ht="11.25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  <c r="FS309" s="73"/>
      <c r="FT309" s="73"/>
      <c r="FU309" s="73"/>
      <c r="FV309" s="73"/>
      <c r="FW309" s="73"/>
      <c r="FX309" s="73"/>
      <c r="FY309" s="73"/>
      <c r="FZ309" s="73"/>
      <c r="GA309" s="73"/>
      <c r="GB309" s="73"/>
      <c r="GC309" s="73"/>
      <c r="GD309" s="73"/>
      <c r="GE309" s="73"/>
      <c r="GF309" s="73"/>
      <c r="GG309" s="73"/>
      <c r="GH309" s="73"/>
      <c r="GI309" s="73"/>
      <c r="GJ309" s="73"/>
      <c r="GK309" s="73"/>
      <c r="GL309" s="73"/>
      <c r="GM309" s="73"/>
    </row>
    <row r="310" spans="1:195" ht="11.25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  <c r="FS310" s="73"/>
      <c r="FT310" s="73"/>
      <c r="FU310" s="73"/>
      <c r="FV310" s="73"/>
      <c r="FW310" s="73"/>
      <c r="FX310" s="73"/>
      <c r="FY310" s="73"/>
      <c r="FZ310" s="73"/>
      <c r="GA310" s="73"/>
      <c r="GB310" s="73"/>
      <c r="GC310" s="73"/>
      <c r="GD310" s="73"/>
      <c r="GE310" s="73"/>
      <c r="GF310" s="73"/>
      <c r="GG310" s="73"/>
      <c r="GH310" s="73"/>
      <c r="GI310" s="73"/>
      <c r="GJ310" s="73"/>
      <c r="GK310" s="73"/>
      <c r="GL310" s="73"/>
      <c r="GM310" s="73"/>
    </row>
    <row r="311" spans="1:195" ht="11.25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  <c r="FS311" s="73"/>
      <c r="FT311" s="73"/>
      <c r="FU311" s="73"/>
      <c r="FV311" s="73"/>
      <c r="FW311" s="73"/>
      <c r="FX311" s="73"/>
      <c r="FY311" s="73"/>
      <c r="FZ311" s="73"/>
      <c r="GA311" s="73"/>
      <c r="GB311" s="73"/>
      <c r="GC311" s="73"/>
      <c r="GD311" s="73"/>
      <c r="GE311" s="73"/>
      <c r="GF311" s="73"/>
      <c r="GG311" s="73"/>
      <c r="GH311" s="73"/>
      <c r="GI311" s="73"/>
      <c r="GJ311" s="73"/>
      <c r="GK311" s="73"/>
      <c r="GL311" s="73"/>
      <c r="GM311" s="73"/>
    </row>
    <row r="312" spans="1:195" ht="11.25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  <c r="FS312" s="73"/>
      <c r="FT312" s="73"/>
      <c r="FU312" s="73"/>
      <c r="FV312" s="73"/>
      <c r="FW312" s="73"/>
      <c r="FX312" s="73"/>
      <c r="FY312" s="73"/>
      <c r="FZ312" s="73"/>
      <c r="GA312" s="73"/>
      <c r="GB312" s="73"/>
      <c r="GC312" s="73"/>
      <c r="GD312" s="73"/>
      <c r="GE312" s="73"/>
      <c r="GF312" s="73"/>
      <c r="GG312" s="73"/>
      <c r="GH312" s="73"/>
      <c r="GI312" s="73"/>
      <c r="GJ312" s="73"/>
      <c r="GK312" s="73"/>
      <c r="GL312" s="73"/>
      <c r="GM312" s="73"/>
    </row>
    <row r="313" spans="1:195" ht="11.25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  <c r="FS313" s="73"/>
      <c r="FT313" s="73"/>
      <c r="FU313" s="73"/>
      <c r="FV313" s="73"/>
      <c r="FW313" s="73"/>
      <c r="FX313" s="73"/>
      <c r="FY313" s="73"/>
      <c r="FZ313" s="73"/>
      <c r="GA313" s="73"/>
      <c r="GB313" s="73"/>
      <c r="GC313" s="73"/>
      <c r="GD313" s="73"/>
      <c r="GE313" s="73"/>
      <c r="GF313" s="73"/>
      <c r="GG313" s="73"/>
      <c r="GH313" s="73"/>
      <c r="GI313" s="73"/>
      <c r="GJ313" s="73"/>
      <c r="GK313" s="73"/>
      <c r="GL313" s="73"/>
      <c r="GM313" s="73"/>
    </row>
    <row r="314" spans="1:195" ht="11.25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3"/>
      <c r="BL314" s="73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  <c r="FS314" s="73"/>
      <c r="FT314" s="73"/>
      <c r="FU314" s="73"/>
      <c r="FV314" s="73"/>
      <c r="FW314" s="73"/>
      <c r="FX314" s="73"/>
      <c r="FY314" s="73"/>
      <c r="FZ314" s="73"/>
      <c r="GA314" s="73"/>
      <c r="GB314" s="73"/>
      <c r="GC314" s="73"/>
      <c r="GD314" s="73"/>
      <c r="GE314" s="73"/>
      <c r="GF314" s="73"/>
      <c r="GG314" s="73"/>
      <c r="GH314" s="73"/>
      <c r="GI314" s="73"/>
      <c r="GJ314" s="73"/>
      <c r="GK314" s="73"/>
      <c r="GL314" s="73"/>
      <c r="GM314" s="73"/>
    </row>
    <row r="315" spans="1:195" ht="11.25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3"/>
      <c r="BN315" s="73"/>
      <c r="BO315" s="73"/>
      <c r="BP315" s="73"/>
      <c r="BQ315" s="73"/>
      <c r="BR315" s="73"/>
      <c r="BS315" s="73"/>
      <c r="BT315" s="73"/>
      <c r="BU315" s="73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  <c r="FS315" s="73"/>
      <c r="FT315" s="73"/>
      <c r="FU315" s="73"/>
      <c r="FV315" s="73"/>
      <c r="FW315" s="73"/>
      <c r="FX315" s="73"/>
      <c r="FY315" s="73"/>
      <c r="FZ315" s="73"/>
      <c r="GA315" s="73"/>
      <c r="GB315" s="73"/>
      <c r="GC315" s="73"/>
      <c r="GD315" s="73"/>
      <c r="GE315" s="73"/>
      <c r="GF315" s="73"/>
      <c r="GG315" s="73"/>
      <c r="GH315" s="73"/>
      <c r="GI315" s="73"/>
      <c r="GJ315" s="73"/>
      <c r="GK315" s="73"/>
      <c r="GL315" s="73"/>
      <c r="GM315" s="73"/>
    </row>
    <row r="316" spans="1:195" ht="11.25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  <c r="FS316" s="73"/>
      <c r="FT316" s="73"/>
      <c r="FU316" s="73"/>
      <c r="FV316" s="73"/>
      <c r="FW316" s="73"/>
      <c r="FX316" s="73"/>
      <c r="FY316" s="73"/>
      <c r="FZ316" s="73"/>
      <c r="GA316" s="73"/>
      <c r="GB316" s="73"/>
      <c r="GC316" s="73"/>
      <c r="GD316" s="73"/>
      <c r="GE316" s="73"/>
      <c r="GF316" s="73"/>
      <c r="GG316" s="73"/>
      <c r="GH316" s="73"/>
      <c r="GI316" s="73"/>
      <c r="GJ316" s="73"/>
      <c r="GK316" s="73"/>
      <c r="GL316" s="73"/>
      <c r="GM316" s="73"/>
    </row>
    <row r="317" spans="1:195" ht="11.25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  <c r="FS317" s="73"/>
      <c r="FT317" s="73"/>
      <c r="FU317" s="73"/>
      <c r="FV317" s="73"/>
      <c r="FW317" s="73"/>
      <c r="FX317" s="73"/>
      <c r="FY317" s="73"/>
      <c r="FZ317" s="73"/>
      <c r="GA317" s="73"/>
      <c r="GB317" s="73"/>
      <c r="GC317" s="73"/>
      <c r="GD317" s="73"/>
      <c r="GE317" s="73"/>
      <c r="GF317" s="73"/>
      <c r="GG317" s="73"/>
      <c r="GH317" s="73"/>
      <c r="GI317" s="73"/>
      <c r="GJ317" s="73"/>
      <c r="GK317" s="73"/>
      <c r="GL317" s="73"/>
      <c r="GM317" s="73"/>
    </row>
    <row r="318" spans="1:195" ht="11.25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73"/>
      <c r="BJ318" s="73"/>
      <c r="BK318" s="73"/>
      <c r="BL318" s="73"/>
      <c r="BM318" s="73"/>
      <c r="BN318" s="73"/>
      <c r="BO318" s="73"/>
      <c r="BP318" s="73"/>
      <c r="BQ318" s="73"/>
      <c r="BR318" s="73"/>
      <c r="BS318" s="73"/>
      <c r="BT318" s="73"/>
      <c r="BU318" s="73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  <c r="FS318" s="73"/>
      <c r="FT318" s="73"/>
      <c r="FU318" s="73"/>
      <c r="FV318" s="73"/>
      <c r="FW318" s="73"/>
      <c r="FX318" s="73"/>
      <c r="FY318" s="73"/>
      <c r="FZ318" s="73"/>
      <c r="GA318" s="73"/>
      <c r="GB318" s="73"/>
      <c r="GC318" s="73"/>
      <c r="GD318" s="73"/>
      <c r="GE318" s="73"/>
      <c r="GF318" s="73"/>
      <c r="GG318" s="73"/>
      <c r="GH318" s="73"/>
      <c r="GI318" s="73"/>
      <c r="GJ318" s="73"/>
      <c r="GK318" s="73"/>
      <c r="GL318" s="73"/>
      <c r="GM318" s="73"/>
    </row>
    <row r="319" spans="1:195" ht="11.25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  <c r="FS319" s="73"/>
      <c r="FT319" s="73"/>
      <c r="FU319" s="73"/>
      <c r="FV319" s="73"/>
      <c r="FW319" s="73"/>
      <c r="FX319" s="73"/>
      <c r="FY319" s="73"/>
      <c r="FZ319" s="73"/>
      <c r="GA319" s="73"/>
      <c r="GB319" s="73"/>
      <c r="GC319" s="73"/>
      <c r="GD319" s="73"/>
      <c r="GE319" s="73"/>
      <c r="GF319" s="73"/>
      <c r="GG319" s="73"/>
      <c r="GH319" s="73"/>
      <c r="GI319" s="73"/>
      <c r="GJ319" s="73"/>
      <c r="GK319" s="73"/>
      <c r="GL319" s="73"/>
      <c r="GM319" s="73"/>
    </row>
    <row r="320" spans="1:195" ht="11.25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  <c r="BD320" s="73"/>
      <c r="BE320" s="73"/>
      <c r="BF320" s="73"/>
      <c r="BG320" s="73"/>
      <c r="BH320" s="73"/>
      <c r="BI320" s="73"/>
      <c r="BJ320" s="73"/>
      <c r="BK320" s="73"/>
      <c r="BL320" s="73"/>
      <c r="BM320" s="73"/>
      <c r="BN320" s="73"/>
      <c r="BO320" s="73"/>
      <c r="BP320" s="73"/>
      <c r="BQ320" s="73"/>
      <c r="BR320" s="73"/>
      <c r="BS320" s="73"/>
      <c r="BT320" s="73"/>
      <c r="BU320" s="73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  <c r="FS320" s="73"/>
      <c r="FT320" s="73"/>
      <c r="FU320" s="73"/>
      <c r="FV320" s="73"/>
      <c r="FW320" s="73"/>
      <c r="FX320" s="73"/>
      <c r="FY320" s="73"/>
      <c r="FZ320" s="73"/>
      <c r="GA320" s="73"/>
      <c r="GB320" s="73"/>
      <c r="GC320" s="73"/>
      <c r="GD320" s="73"/>
      <c r="GE320" s="73"/>
      <c r="GF320" s="73"/>
      <c r="GG320" s="73"/>
      <c r="GH320" s="73"/>
      <c r="GI320" s="73"/>
      <c r="GJ320" s="73"/>
      <c r="GK320" s="73"/>
      <c r="GL320" s="73"/>
      <c r="GM320" s="73"/>
    </row>
    <row r="321" spans="1:195" ht="11.25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  <c r="FS321" s="73"/>
      <c r="FT321" s="73"/>
      <c r="FU321" s="73"/>
      <c r="FV321" s="73"/>
      <c r="FW321" s="73"/>
      <c r="FX321" s="73"/>
      <c r="FY321" s="73"/>
      <c r="FZ321" s="73"/>
      <c r="GA321" s="73"/>
      <c r="GB321" s="73"/>
      <c r="GC321" s="73"/>
      <c r="GD321" s="73"/>
      <c r="GE321" s="73"/>
      <c r="GF321" s="73"/>
      <c r="GG321" s="73"/>
      <c r="GH321" s="73"/>
      <c r="GI321" s="73"/>
      <c r="GJ321" s="73"/>
      <c r="GK321" s="73"/>
      <c r="GL321" s="73"/>
      <c r="GM321" s="73"/>
    </row>
    <row r="322" spans="1:195" ht="11.25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T322" s="73"/>
      <c r="BU322" s="73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  <c r="FS322" s="73"/>
      <c r="FT322" s="73"/>
      <c r="FU322" s="73"/>
      <c r="FV322" s="73"/>
      <c r="FW322" s="73"/>
      <c r="FX322" s="73"/>
      <c r="FY322" s="73"/>
      <c r="FZ322" s="73"/>
      <c r="GA322" s="73"/>
      <c r="GB322" s="73"/>
      <c r="GC322" s="73"/>
      <c r="GD322" s="73"/>
      <c r="GE322" s="73"/>
      <c r="GF322" s="73"/>
      <c r="GG322" s="73"/>
      <c r="GH322" s="73"/>
      <c r="GI322" s="73"/>
      <c r="GJ322" s="73"/>
      <c r="GK322" s="73"/>
      <c r="GL322" s="73"/>
      <c r="GM322" s="73"/>
    </row>
    <row r="323" spans="1:195" ht="11.25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T323" s="73"/>
      <c r="BU323" s="73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  <c r="FS323" s="73"/>
      <c r="FT323" s="73"/>
      <c r="FU323" s="73"/>
      <c r="FV323" s="73"/>
      <c r="FW323" s="73"/>
      <c r="FX323" s="73"/>
      <c r="FY323" s="73"/>
      <c r="FZ323" s="73"/>
      <c r="GA323" s="73"/>
      <c r="GB323" s="73"/>
      <c r="GC323" s="73"/>
      <c r="GD323" s="73"/>
      <c r="GE323" s="73"/>
      <c r="GF323" s="73"/>
      <c r="GG323" s="73"/>
      <c r="GH323" s="73"/>
      <c r="GI323" s="73"/>
      <c r="GJ323" s="73"/>
      <c r="GK323" s="73"/>
      <c r="GL323" s="73"/>
      <c r="GM323" s="73"/>
    </row>
    <row r="324" spans="1:195" ht="11.25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  <c r="FS324" s="73"/>
      <c r="FT324" s="73"/>
      <c r="FU324" s="73"/>
      <c r="FV324" s="73"/>
      <c r="FW324" s="73"/>
      <c r="FX324" s="73"/>
      <c r="FY324" s="73"/>
      <c r="FZ324" s="73"/>
      <c r="GA324" s="73"/>
      <c r="GB324" s="73"/>
      <c r="GC324" s="73"/>
      <c r="GD324" s="73"/>
      <c r="GE324" s="73"/>
      <c r="GF324" s="73"/>
      <c r="GG324" s="73"/>
      <c r="GH324" s="73"/>
      <c r="GI324" s="73"/>
      <c r="GJ324" s="73"/>
      <c r="GK324" s="73"/>
      <c r="GL324" s="73"/>
      <c r="GM324" s="73"/>
    </row>
    <row r="325" spans="1:195" ht="11.2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  <c r="FS325" s="73"/>
      <c r="FT325" s="73"/>
      <c r="FU325" s="73"/>
      <c r="FV325" s="73"/>
      <c r="FW325" s="73"/>
      <c r="FX325" s="73"/>
      <c r="FY325" s="73"/>
      <c r="FZ325" s="73"/>
      <c r="GA325" s="73"/>
      <c r="GB325" s="73"/>
      <c r="GC325" s="73"/>
      <c r="GD325" s="73"/>
      <c r="GE325" s="73"/>
      <c r="GF325" s="73"/>
      <c r="GG325" s="73"/>
      <c r="GH325" s="73"/>
      <c r="GI325" s="73"/>
      <c r="GJ325" s="73"/>
      <c r="GK325" s="73"/>
      <c r="GL325" s="73"/>
      <c r="GM325" s="73"/>
    </row>
    <row r="326" spans="1:195" ht="11.2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  <c r="FS326" s="73"/>
      <c r="FT326" s="73"/>
      <c r="FU326" s="73"/>
      <c r="FV326" s="73"/>
      <c r="FW326" s="73"/>
      <c r="FX326" s="73"/>
      <c r="FY326" s="73"/>
      <c r="FZ326" s="73"/>
      <c r="GA326" s="73"/>
      <c r="GB326" s="73"/>
      <c r="GC326" s="73"/>
      <c r="GD326" s="73"/>
      <c r="GE326" s="73"/>
      <c r="GF326" s="73"/>
      <c r="GG326" s="73"/>
      <c r="GH326" s="73"/>
      <c r="GI326" s="73"/>
      <c r="GJ326" s="73"/>
      <c r="GK326" s="73"/>
      <c r="GL326" s="73"/>
      <c r="GM326" s="73"/>
    </row>
    <row r="327" spans="1:195" ht="11.2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  <c r="FS327" s="73"/>
      <c r="FT327" s="73"/>
      <c r="FU327" s="73"/>
      <c r="FV327" s="73"/>
      <c r="FW327" s="73"/>
      <c r="FX327" s="73"/>
      <c r="FY327" s="73"/>
      <c r="FZ327" s="73"/>
      <c r="GA327" s="73"/>
      <c r="GB327" s="73"/>
      <c r="GC327" s="73"/>
      <c r="GD327" s="73"/>
      <c r="GE327" s="73"/>
      <c r="GF327" s="73"/>
      <c r="GG327" s="73"/>
      <c r="GH327" s="73"/>
      <c r="GI327" s="73"/>
      <c r="GJ327" s="73"/>
      <c r="GK327" s="73"/>
      <c r="GL327" s="73"/>
      <c r="GM327" s="73"/>
    </row>
    <row r="328" spans="1:195" ht="11.2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  <c r="BR328" s="73"/>
      <c r="BS328" s="73"/>
      <c r="BT328" s="73"/>
      <c r="BU328" s="73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  <c r="FS328" s="73"/>
      <c r="FT328" s="73"/>
      <c r="FU328" s="73"/>
      <c r="FV328" s="73"/>
      <c r="FW328" s="73"/>
      <c r="FX328" s="73"/>
      <c r="FY328" s="73"/>
      <c r="FZ328" s="73"/>
      <c r="GA328" s="73"/>
      <c r="GB328" s="73"/>
      <c r="GC328" s="73"/>
      <c r="GD328" s="73"/>
      <c r="GE328" s="73"/>
      <c r="GF328" s="73"/>
      <c r="GG328" s="73"/>
      <c r="GH328" s="73"/>
      <c r="GI328" s="73"/>
      <c r="GJ328" s="73"/>
      <c r="GK328" s="73"/>
      <c r="GL328" s="73"/>
      <c r="GM328" s="73"/>
    </row>
    <row r="329" spans="1:195" ht="11.2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  <c r="FS329" s="73"/>
      <c r="FT329" s="73"/>
      <c r="FU329" s="73"/>
      <c r="FV329" s="73"/>
      <c r="FW329" s="73"/>
      <c r="FX329" s="73"/>
      <c r="FY329" s="73"/>
      <c r="FZ329" s="73"/>
      <c r="GA329" s="73"/>
      <c r="GB329" s="73"/>
      <c r="GC329" s="73"/>
      <c r="GD329" s="73"/>
      <c r="GE329" s="73"/>
      <c r="GF329" s="73"/>
      <c r="GG329" s="73"/>
      <c r="GH329" s="73"/>
      <c r="GI329" s="73"/>
      <c r="GJ329" s="73"/>
      <c r="GK329" s="73"/>
      <c r="GL329" s="73"/>
      <c r="GM329" s="73"/>
    </row>
    <row r="330" spans="1:195" ht="11.2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  <c r="BN330" s="73"/>
      <c r="BO330" s="73"/>
      <c r="BP330" s="73"/>
      <c r="BQ330" s="73"/>
      <c r="BR330" s="73"/>
      <c r="BS330" s="73"/>
      <c r="BT330" s="73"/>
      <c r="BU330" s="73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  <c r="FS330" s="73"/>
      <c r="FT330" s="73"/>
      <c r="FU330" s="73"/>
      <c r="FV330" s="73"/>
      <c r="FW330" s="73"/>
      <c r="FX330" s="73"/>
      <c r="FY330" s="73"/>
      <c r="FZ330" s="73"/>
      <c r="GA330" s="73"/>
      <c r="GB330" s="73"/>
      <c r="GC330" s="73"/>
      <c r="GD330" s="73"/>
      <c r="GE330" s="73"/>
      <c r="GF330" s="73"/>
      <c r="GG330" s="73"/>
      <c r="GH330" s="73"/>
      <c r="GI330" s="73"/>
      <c r="GJ330" s="73"/>
      <c r="GK330" s="73"/>
      <c r="GL330" s="73"/>
      <c r="GM330" s="73"/>
    </row>
    <row r="331" spans="1:195" ht="11.2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  <c r="BR331" s="73"/>
      <c r="BS331" s="73"/>
      <c r="BT331" s="73"/>
      <c r="BU331" s="73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  <c r="FS331" s="73"/>
      <c r="FT331" s="73"/>
      <c r="FU331" s="73"/>
      <c r="FV331" s="73"/>
      <c r="FW331" s="73"/>
      <c r="FX331" s="73"/>
      <c r="FY331" s="73"/>
      <c r="FZ331" s="73"/>
      <c r="GA331" s="73"/>
      <c r="GB331" s="73"/>
      <c r="GC331" s="73"/>
      <c r="GD331" s="73"/>
      <c r="GE331" s="73"/>
      <c r="GF331" s="73"/>
      <c r="GG331" s="73"/>
      <c r="GH331" s="73"/>
      <c r="GI331" s="73"/>
      <c r="GJ331" s="73"/>
      <c r="GK331" s="73"/>
      <c r="GL331" s="73"/>
      <c r="GM331" s="73"/>
    </row>
    <row r="332" spans="1:195" ht="11.2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  <c r="BR332" s="73"/>
      <c r="BS332" s="73"/>
      <c r="BT332" s="73"/>
      <c r="BU332" s="73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  <c r="FS332" s="73"/>
      <c r="FT332" s="73"/>
      <c r="FU332" s="73"/>
      <c r="FV332" s="73"/>
      <c r="FW332" s="73"/>
      <c r="FX332" s="73"/>
      <c r="FY332" s="73"/>
      <c r="FZ332" s="73"/>
      <c r="GA332" s="73"/>
      <c r="GB332" s="73"/>
      <c r="GC332" s="73"/>
      <c r="GD332" s="73"/>
      <c r="GE332" s="73"/>
      <c r="GF332" s="73"/>
      <c r="GG332" s="73"/>
      <c r="GH332" s="73"/>
      <c r="GI332" s="73"/>
      <c r="GJ332" s="73"/>
      <c r="GK332" s="73"/>
      <c r="GL332" s="73"/>
      <c r="GM332" s="73"/>
    </row>
    <row r="333" spans="1:195" ht="11.2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  <c r="FS333" s="73"/>
      <c r="FT333" s="73"/>
      <c r="FU333" s="73"/>
      <c r="FV333" s="73"/>
      <c r="FW333" s="73"/>
      <c r="FX333" s="73"/>
      <c r="FY333" s="73"/>
      <c r="FZ333" s="73"/>
      <c r="GA333" s="73"/>
      <c r="GB333" s="73"/>
      <c r="GC333" s="73"/>
      <c r="GD333" s="73"/>
      <c r="GE333" s="73"/>
      <c r="GF333" s="73"/>
      <c r="GG333" s="73"/>
      <c r="GH333" s="73"/>
      <c r="GI333" s="73"/>
      <c r="GJ333" s="73"/>
      <c r="GK333" s="73"/>
      <c r="GL333" s="73"/>
      <c r="GM333" s="73"/>
    </row>
    <row r="334" spans="1:195" ht="11.2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  <c r="FS334" s="73"/>
      <c r="FT334" s="73"/>
      <c r="FU334" s="73"/>
      <c r="FV334" s="73"/>
      <c r="FW334" s="73"/>
      <c r="FX334" s="73"/>
      <c r="FY334" s="73"/>
      <c r="FZ334" s="73"/>
      <c r="GA334" s="73"/>
      <c r="GB334" s="73"/>
      <c r="GC334" s="73"/>
      <c r="GD334" s="73"/>
      <c r="GE334" s="73"/>
      <c r="GF334" s="73"/>
      <c r="GG334" s="73"/>
      <c r="GH334" s="73"/>
      <c r="GI334" s="73"/>
      <c r="GJ334" s="73"/>
      <c r="GK334" s="73"/>
      <c r="GL334" s="73"/>
      <c r="GM334" s="73"/>
    </row>
    <row r="335" spans="1:195" ht="11.2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3"/>
      <c r="BO335" s="73"/>
      <c r="BP335" s="73"/>
      <c r="BQ335" s="73"/>
      <c r="BR335" s="73"/>
      <c r="BS335" s="73"/>
      <c r="BT335" s="73"/>
      <c r="BU335" s="73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  <c r="FS335" s="73"/>
      <c r="FT335" s="73"/>
      <c r="FU335" s="73"/>
      <c r="FV335" s="73"/>
      <c r="FW335" s="73"/>
      <c r="FX335" s="73"/>
      <c r="FY335" s="73"/>
      <c r="FZ335" s="73"/>
      <c r="GA335" s="73"/>
      <c r="GB335" s="73"/>
      <c r="GC335" s="73"/>
      <c r="GD335" s="73"/>
      <c r="GE335" s="73"/>
      <c r="GF335" s="73"/>
      <c r="GG335" s="73"/>
      <c r="GH335" s="73"/>
      <c r="GI335" s="73"/>
      <c r="GJ335" s="73"/>
      <c r="GK335" s="73"/>
      <c r="GL335" s="73"/>
      <c r="GM335" s="73"/>
    </row>
    <row r="336" spans="1:195" ht="11.2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  <c r="FS336" s="73"/>
      <c r="FT336" s="73"/>
      <c r="FU336" s="73"/>
      <c r="FV336" s="73"/>
      <c r="FW336" s="73"/>
      <c r="FX336" s="73"/>
      <c r="FY336" s="73"/>
      <c r="FZ336" s="73"/>
      <c r="GA336" s="73"/>
      <c r="GB336" s="73"/>
      <c r="GC336" s="73"/>
      <c r="GD336" s="73"/>
      <c r="GE336" s="73"/>
      <c r="GF336" s="73"/>
      <c r="GG336" s="73"/>
      <c r="GH336" s="73"/>
      <c r="GI336" s="73"/>
      <c r="GJ336" s="73"/>
      <c r="GK336" s="73"/>
      <c r="GL336" s="73"/>
      <c r="GM336" s="73"/>
    </row>
    <row r="337" spans="1:195" ht="11.2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  <c r="BR337" s="73"/>
      <c r="BS337" s="73"/>
      <c r="BT337" s="73"/>
      <c r="BU337" s="73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  <c r="FS337" s="73"/>
      <c r="FT337" s="73"/>
      <c r="FU337" s="73"/>
      <c r="FV337" s="73"/>
      <c r="FW337" s="73"/>
      <c r="FX337" s="73"/>
      <c r="FY337" s="73"/>
      <c r="FZ337" s="73"/>
      <c r="GA337" s="73"/>
      <c r="GB337" s="73"/>
      <c r="GC337" s="73"/>
      <c r="GD337" s="73"/>
      <c r="GE337" s="73"/>
      <c r="GF337" s="73"/>
      <c r="GG337" s="73"/>
      <c r="GH337" s="73"/>
      <c r="GI337" s="73"/>
      <c r="GJ337" s="73"/>
      <c r="GK337" s="73"/>
      <c r="GL337" s="73"/>
      <c r="GM337" s="73"/>
    </row>
    <row r="338" spans="1:195" ht="11.2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  <c r="FS338" s="73"/>
      <c r="FT338" s="73"/>
      <c r="FU338" s="73"/>
      <c r="FV338" s="73"/>
      <c r="FW338" s="73"/>
      <c r="FX338" s="73"/>
      <c r="FY338" s="73"/>
      <c r="FZ338" s="73"/>
      <c r="GA338" s="73"/>
      <c r="GB338" s="73"/>
      <c r="GC338" s="73"/>
      <c r="GD338" s="73"/>
      <c r="GE338" s="73"/>
      <c r="GF338" s="73"/>
      <c r="GG338" s="73"/>
      <c r="GH338" s="73"/>
      <c r="GI338" s="73"/>
      <c r="GJ338" s="73"/>
      <c r="GK338" s="73"/>
      <c r="GL338" s="73"/>
      <c r="GM338" s="73"/>
    </row>
    <row r="339" spans="1:195" ht="11.2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  <c r="BN339" s="73"/>
      <c r="BO339" s="73"/>
      <c r="BP339" s="73"/>
      <c r="BQ339" s="73"/>
      <c r="BR339" s="73"/>
      <c r="BS339" s="73"/>
      <c r="BT339" s="73"/>
      <c r="BU339" s="73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  <c r="FS339" s="73"/>
      <c r="FT339" s="73"/>
      <c r="FU339" s="73"/>
      <c r="FV339" s="73"/>
      <c r="FW339" s="73"/>
      <c r="FX339" s="73"/>
      <c r="FY339" s="73"/>
      <c r="FZ339" s="73"/>
      <c r="GA339" s="73"/>
      <c r="GB339" s="73"/>
      <c r="GC339" s="73"/>
      <c r="GD339" s="73"/>
      <c r="GE339" s="73"/>
      <c r="GF339" s="73"/>
      <c r="GG339" s="73"/>
      <c r="GH339" s="73"/>
      <c r="GI339" s="73"/>
      <c r="GJ339" s="73"/>
      <c r="GK339" s="73"/>
      <c r="GL339" s="73"/>
      <c r="GM339" s="73"/>
    </row>
    <row r="340" spans="1:195" ht="11.2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  <c r="BN340" s="73"/>
      <c r="BO340" s="73"/>
      <c r="BP340" s="73"/>
      <c r="BQ340" s="73"/>
      <c r="BR340" s="73"/>
      <c r="BS340" s="73"/>
      <c r="BT340" s="73"/>
      <c r="BU340" s="73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  <c r="FS340" s="73"/>
      <c r="FT340" s="73"/>
      <c r="FU340" s="73"/>
      <c r="FV340" s="73"/>
      <c r="FW340" s="73"/>
      <c r="FX340" s="73"/>
      <c r="FY340" s="73"/>
      <c r="FZ340" s="73"/>
      <c r="GA340" s="73"/>
      <c r="GB340" s="73"/>
      <c r="GC340" s="73"/>
      <c r="GD340" s="73"/>
      <c r="GE340" s="73"/>
      <c r="GF340" s="73"/>
      <c r="GG340" s="73"/>
      <c r="GH340" s="73"/>
      <c r="GI340" s="73"/>
      <c r="GJ340" s="73"/>
      <c r="GK340" s="73"/>
      <c r="GL340" s="73"/>
      <c r="GM340" s="73"/>
    </row>
    <row r="341" spans="1:195" ht="11.2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73"/>
      <c r="BJ341" s="73"/>
      <c r="BK341" s="73"/>
      <c r="BL341" s="73"/>
      <c r="BM341" s="73"/>
      <c r="BN341" s="73"/>
      <c r="BO341" s="73"/>
      <c r="BP341" s="73"/>
      <c r="BQ341" s="73"/>
      <c r="BR341" s="73"/>
      <c r="BS341" s="73"/>
      <c r="BT341" s="73"/>
      <c r="BU341" s="73"/>
      <c r="BV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  <c r="FS341" s="73"/>
      <c r="FT341" s="73"/>
      <c r="FU341" s="73"/>
      <c r="FV341" s="73"/>
      <c r="FW341" s="73"/>
      <c r="FX341" s="73"/>
      <c r="FY341" s="73"/>
      <c r="FZ341" s="73"/>
      <c r="GA341" s="73"/>
      <c r="GB341" s="73"/>
      <c r="GC341" s="73"/>
      <c r="GD341" s="73"/>
      <c r="GE341" s="73"/>
      <c r="GF341" s="73"/>
      <c r="GG341" s="73"/>
      <c r="GH341" s="73"/>
      <c r="GI341" s="73"/>
      <c r="GJ341" s="73"/>
      <c r="GK341" s="73"/>
      <c r="GL341" s="73"/>
      <c r="GM341" s="73"/>
    </row>
    <row r="342" spans="1:195" ht="11.2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  <c r="BD342" s="73"/>
      <c r="BE342" s="73"/>
      <c r="BF342" s="73"/>
      <c r="BG342" s="73"/>
      <c r="BH342" s="73"/>
      <c r="BI342" s="73"/>
      <c r="BJ342" s="73"/>
      <c r="BK342" s="73"/>
      <c r="BL342" s="73"/>
      <c r="BM342" s="73"/>
      <c r="BN342" s="73"/>
      <c r="BO342" s="73"/>
      <c r="BP342" s="73"/>
      <c r="BQ342" s="73"/>
      <c r="BR342" s="73"/>
      <c r="BS342" s="73"/>
      <c r="BT342" s="73"/>
      <c r="BU342" s="73"/>
      <c r="BV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  <c r="FS342" s="73"/>
      <c r="FT342" s="73"/>
      <c r="FU342" s="73"/>
      <c r="FV342" s="73"/>
      <c r="FW342" s="73"/>
      <c r="FX342" s="73"/>
      <c r="FY342" s="73"/>
      <c r="FZ342" s="73"/>
      <c r="GA342" s="73"/>
      <c r="GB342" s="73"/>
      <c r="GC342" s="73"/>
      <c r="GD342" s="73"/>
      <c r="GE342" s="73"/>
      <c r="GF342" s="73"/>
      <c r="GG342" s="73"/>
      <c r="GH342" s="73"/>
      <c r="GI342" s="73"/>
      <c r="GJ342" s="73"/>
      <c r="GK342" s="73"/>
      <c r="GL342" s="73"/>
      <c r="GM342" s="73"/>
    </row>
    <row r="343" spans="1:195" ht="11.2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3"/>
      <c r="BE343" s="73"/>
      <c r="BF343" s="73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  <c r="BR343" s="73"/>
      <c r="BS343" s="73"/>
      <c r="BT343" s="73"/>
      <c r="BU343" s="73"/>
      <c r="BV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  <c r="FS343" s="73"/>
      <c r="FT343" s="73"/>
      <c r="FU343" s="73"/>
      <c r="FV343" s="73"/>
      <c r="FW343" s="73"/>
      <c r="FX343" s="73"/>
      <c r="FY343" s="73"/>
      <c r="FZ343" s="73"/>
      <c r="GA343" s="73"/>
      <c r="GB343" s="73"/>
      <c r="GC343" s="73"/>
      <c r="GD343" s="73"/>
      <c r="GE343" s="73"/>
      <c r="GF343" s="73"/>
      <c r="GG343" s="73"/>
      <c r="GH343" s="73"/>
      <c r="GI343" s="73"/>
      <c r="GJ343" s="73"/>
      <c r="GK343" s="73"/>
      <c r="GL343" s="73"/>
      <c r="GM343" s="73"/>
    </row>
    <row r="344" spans="1:195" ht="11.2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73"/>
      <c r="BJ344" s="73"/>
      <c r="BK344" s="73"/>
      <c r="BL344" s="73"/>
      <c r="BM344" s="73"/>
      <c r="BN344" s="73"/>
      <c r="BO344" s="73"/>
      <c r="BP344" s="73"/>
      <c r="BQ344" s="73"/>
      <c r="BR344" s="73"/>
      <c r="BS344" s="73"/>
      <c r="BT344" s="73"/>
      <c r="BU344" s="73"/>
      <c r="BV344" s="73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  <c r="FS344" s="73"/>
      <c r="FT344" s="73"/>
      <c r="FU344" s="73"/>
      <c r="FV344" s="73"/>
      <c r="FW344" s="73"/>
      <c r="FX344" s="73"/>
      <c r="FY344" s="73"/>
      <c r="FZ344" s="73"/>
      <c r="GA344" s="73"/>
      <c r="GB344" s="73"/>
      <c r="GC344" s="73"/>
      <c r="GD344" s="73"/>
      <c r="GE344" s="73"/>
      <c r="GF344" s="73"/>
      <c r="GG344" s="73"/>
      <c r="GH344" s="73"/>
      <c r="GI344" s="73"/>
      <c r="GJ344" s="73"/>
      <c r="GK344" s="73"/>
      <c r="GL344" s="73"/>
      <c r="GM344" s="73"/>
    </row>
  </sheetData>
  <sheetProtection/>
  <mergeCells count="393">
    <mergeCell ref="ED36:EU36"/>
    <mergeCell ref="EV36:FK36"/>
    <mergeCell ref="FL36:GE36"/>
    <mergeCell ref="BD36:BM36"/>
    <mergeCell ref="BN36:CC36"/>
    <mergeCell ref="CD36:CP36"/>
    <mergeCell ref="CQ36:DA36"/>
    <mergeCell ref="DB36:DM36"/>
    <mergeCell ref="DN36:EC36"/>
    <mergeCell ref="CD12:CP12"/>
    <mergeCell ref="CQ12:DA12"/>
    <mergeCell ref="DB12:DM12"/>
    <mergeCell ref="DB13:DM13"/>
    <mergeCell ref="DN13:EC13"/>
    <mergeCell ref="ED13:EU13"/>
    <mergeCell ref="CQ13:DA13"/>
    <mergeCell ref="FL10:GE14"/>
    <mergeCell ref="A13:E13"/>
    <mergeCell ref="F13:AQ13"/>
    <mergeCell ref="AR13:BC13"/>
    <mergeCell ref="BD13:BM13"/>
    <mergeCell ref="BN13:CC13"/>
    <mergeCell ref="CD13:CP13"/>
    <mergeCell ref="EV12:FK12"/>
    <mergeCell ref="CQ14:DA14"/>
    <mergeCell ref="DB14:DM14"/>
    <mergeCell ref="DN14:EC14"/>
    <mergeCell ref="ED14:EU14"/>
    <mergeCell ref="EV14:FK14"/>
    <mergeCell ref="EV13:FK13"/>
    <mergeCell ref="DN12:EC12"/>
    <mergeCell ref="ED12:EU12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FL1:GE1"/>
    <mergeCell ref="A3:GE3"/>
    <mergeCell ref="A4:GE4"/>
    <mergeCell ref="A5:GE5"/>
    <mergeCell ref="A10:E10"/>
    <mergeCell ref="EV10:FK10"/>
    <mergeCell ref="ED9:EU9"/>
    <mergeCell ref="EV9:FK9"/>
    <mergeCell ref="FL9:GE9"/>
    <mergeCell ref="A7:E8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BN95:CC96"/>
    <mergeCell ref="DN95:EC96"/>
    <mergeCell ref="A25:E25"/>
    <mergeCell ref="A23:E23"/>
    <mergeCell ref="A24:E24"/>
    <mergeCell ref="A11:E11"/>
    <mergeCell ref="A12:E12"/>
    <mergeCell ref="F12:AQ12"/>
    <mergeCell ref="BD14:BM14"/>
    <mergeCell ref="BN14:CC14"/>
    <mergeCell ref="F97:AQ97"/>
    <mergeCell ref="AR97:BC97"/>
    <mergeCell ref="BD97:BM97"/>
    <mergeCell ref="BN97:CC97"/>
    <mergeCell ref="DN97:EC97"/>
    <mergeCell ref="ED97:EU97"/>
    <mergeCell ref="CD97:CP97"/>
    <mergeCell ref="CQ97:DA97"/>
    <mergeCell ref="DB97:DM97"/>
    <mergeCell ref="FL96:GE96"/>
    <mergeCell ref="CQ95:DA96"/>
    <mergeCell ref="FL97:GE97"/>
    <mergeCell ref="ED96:EU96"/>
    <mergeCell ref="EV96:FK96"/>
    <mergeCell ref="DB95:DM96"/>
    <mergeCell ref="F74:ER74"/>
    <mergeCell ref="A44:E44"/>
    <mergeCell ref="A74:E74"/>
    <mergeCell ref="A72:E72"/>
    <mergeCell ref="A73:E73"/>
    <mergeCell ref="A67:E67"/>
    <mergeCell ref="A65:E65"/>
    <mergeCell ref="A46:GE46"/>
    <mergeCell ref="F51:ER51"/>
    <mergeCell ref="F44:DV44"/>
    <mergeCell ref="A82:ER82"/>
    <mergeCell ref="ES82:GE82"/>
    <mergeCell ref="ES67:GE67"/>
    <mergeCell ref="F73:ER73"/>
    <mergeCell ref="ES72:GE72"/>
    <mergeCell ref="DW80:ER80"/>
    <mergeCell ref="F81:DV81"/>
    <mergeCell ref="F72:ER72"/>
    <mergeCell ref="A81:E81"/>
    <mergeCell ref="A77:GE77"/>
    <mergeCell ref="ES65:GE65"/>
    <mergeCell ref="A91:GE91"/>
    <mergeCell ref="ES80:GE80"/>
    <mergeCell ref="ES79:GE79"/>
    <mergeCell ref="A80:E80"/>
    <mergeCell ref="A89:E89"/>
    <mergeCell ref="DW79:ER79"/>
    <mergeCell ref="F80:DV80"/>
    <mergeCell ref="A83:GE83"/>
    <mergeCell ref="A85:GE85"/>
    <mergeCell ref="A95:E96"/>
    <mergeCell ref="F95:AQ96"/>
    <mergeCell ref="AR95:BC96"/>
    <mergeCell ref="F87:DV87"/>
    <mergeCell ref="CD95:CP96"/>
    <mergeCell ref="ED95:GE95"/>
    <mergeCell ref="BD95:BM96"/>
    <mergeCell ref="ES89:GE89"/>
    <mergeCell ref="A90:ER90"/>
    <mergeCell ref="ES90:GE90"/>
    <mergeCell ref="ES75:GE75"/>
    <mergeCell ref="A75:ER75"/>
    <mergeCell ref="A79:E79"/>
    <mergeCell ref="A49:GE49"/>
    <mergeCell ref="A51:E51"/>
    <mergeCell ref="ES81:GE81"/>
    <mergeCell ref="ES66:GE66"/>
    <mergeCell ref="ES74:GE74"/>
    <mergeCell ref="ES73:GE73"/>
    <mergeCell ref="A63:GE63"/>
    <mergeCell ref="A66:E66"/>
    <mergeCell ref="A48:GE48"/>
    <mergeCell ref="ES51:GE51"/>
    <mergeCell ref="A70:GE70"/>
    <mergeCell ref="ES68:GE68"/>
    <mergeCell ref="A68:ER68"/>
    <mergeCell ref="ES52:GE52"/>
    <mergeCell ref="F67:ER67"/>
    <mergeCell ref="ES60:GE60"/>
    <mergeCell ref="F59:ER59"/>
    <mergeCell ref="ES61:GE61"/>
    <mergeCell ref="A61:ER61"/>
    <mergeCell ref="ES54:GE54"/>
    <mergeCell ref="A54:ER54"/>
    <mergeCell ref="A58:E58"/>
    <mergeCell ref="F60:ER60"/>
    <mergeCell ref="A60:E60"/>
    <mergeCell ref="ES59:GE59"/>
    <mergeCell ref="ES58:GE58"/>
    <mergeCell ref="F58:ER58"/>
    <mergeCell ref="FL34:GE35"/>
    <mergeCell ref="A59:E59"/>
    <mergeCell ref="A52:E52"/>
    <mergeCell ref="A40:GE40"/>
    <mergeCell ref="A42:E42"/>
    <mergeCell ref="CD34:CP34"/>
    <mergeCell ref="CQ34:DA34"/>
    <mergeCell ref="DB34:DM34"/>
    <mergeCell ref="CQ37:DA37"/>
    <mergeCell ref="A53:E53"/>
    <mergeCell ref="DN35:EC35"/>
    <mergeCell ref="F35:AQ35"/>
    <mergeCell ref="AR35:BC35"/>
    <mergeCell ref="A37:AQ37"/>
    <mergeCell ref="CD35:CP35"/>
    <mergeCell ref="DB37:DM37"/>
    <mergeCell ref="DB35:DM35"/>
    <mergeCell ref="F36:AQ36"/>
    <mergeCell ref="A36:E36"/>
    <mergeCell ref="AR36:BC36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0:EC31"/>
    <mergeCell ref="ED30:GE30"/>
    <mergeCell ref="ED31:EU31"/>
    <mergeCell ref="EV31:FK31"/>
    <mergeCell ref="FL31:GE31"/>
    <mergeCell ref="DB30:DM31"/>
    <mergeCell ref="A21:GE21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B11:DM11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CQ7:DA8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EV33:FK33"/>
    <mergeCell ref="ES43:GE43"/>
    <mergeCell ref="ES42:GE42"/>
    <mergeCell ref="A104:GE104"/>
    <mergeCell ref="A33:E33"/>
    <mergeCell ref="F33:AQ33"/>
    <mergeCell ref="ES87:GE87"/>
    <mergeCell ref="A88:E88"/>
    <mergeCell ref="ED35:EU35"/>
    <mergeCell ref="EV97:FK97"/>
    <mergeCell ref="A56:GE56"/>
    <mergeCell ref="CD37:CP37"/>
    <mergeCell ref="DN37:EC37"/>
    <mergeCell ref="FL37:GE37"/>
    <mergeCell ref="BD37:BM37"/>
    <mergeCell ref="F52:ER52"/>
    <mergeCell ref="ES45:GE45"/>
    <mergeCell ref="A38:GE38"/>
    <mergeCell ref="ES53:GE53"/>
    <mergeCell ref="F53:ER53"/>
    <mergeCell ref="FL98:GE98"/>
    <mergeCell ref="DN100:EC100"/>
    <mergeCell ref="FL100:GE100"/>
    <mergeCell ref="A97:E97"/>
    <mergeCell ref="ES88:GE88"/>
    <mergeCell ref="ED99:EU99"/>
    <mergeCell ref="EV99:FK99"/>
    <mergeCell ref="A98:E98"/>
    <mergeCell ref="F98:AQ98"/>
    <mergeCell ref="AR98:BC98"/>
    <mergeCell ref="ED98:EU98"/>
    <mergeCell ref="EV98:FK98"/>
    <mergeCell ref="BD98:BM98"/>
    <mergeCell ref="BN98:CC98"/>
    <mergeCell ref="DN98:EC98"/>
    <mergeCell ref="CQ98:DA98"/>
    <mergeCell ref="A99:E99"/>
    <mergeCell ref="F99:AQ99"/>
    <mergeCell ref="AR99:BC99"/>
    <mergeCell ref="BD99:BM99"/>
    <mergeCell ref="BN99:CC99"/>
    <mergeCell ref="ED100:EU100"/>
    <mergeCell ref="CD100:CP100"/>
    <mergeCell ref="DN99:EC99"/>
    <mergeCell ref="BN101:CC101"/>
    <mergeCell ref="A100:E100"/>
    <mergeCell ref="F100:AQ100"/>
    <mergeCell ref="AR100:BC100"/>
    <mergeCell ref="FL101:GE101"/>
    <mergeCell ref="CD101:CP101"/>
    <mergeCell ref="CQ101:DA101"/>
    <mergeCell ref="DB101:DM101"/>
    <mergeCell ref="DN101:EC101"/>
    <mergeCell ref="EV100:FK100"/>
    <mergeCell ref="DW44:ER44"/>
    <mergeCell ref="BN37:CC37"/>
    <mergeCell ref="F42:DV42"/>
    <mergeCell ref="A45:ER45"/>
    <mergeCell ref="A43:E43"/>
    <mergeCell ref="ED37:EU37"/>
    <mergeCell ref="A39:GE39"/>
    <mergeCell ref="EV37:FK37"/>
    <mergeCell ref="ES44:GE44"/>
    <mergeCell ref="F30:AQ31"/>
    <mergeCell ref="DB99:DM99"/>
    <mergeCell ref="DB100:DM100"/>
    <mergeCell ref="CD98:CP98"/>
    <mergeCell ref="CQ100:DA100"/>
    <mergeCell ref="DW89:ER89"/>
    <mergeCell ref="F79:DV79"/>
    <mergeCell ref="CQ35:DA35"/>
    <mergeCell ref="F65:ER65"/>
    <mergeCell ref="F66:ER66"/>
    <mergeCell ref="A87:E87"/>
    <mergeCell ref="BD100:BM100"/>
    <mergeCell ref="BN100:CC100"/>
    <mergeCell ref="CQ33:DA33"/>
    <mergeCell ref="DB33:DM33"/>
    <mergeCell ref="ES26:GE26"/>
    <mergeCell ref="F88:DV88"/>
    <mergeCell ref="F89:DV89"/>
    <mergeCell ref="DW87:ER87"/>
    <mergeCell ref="DW88:ER88"/>
    <mergeCell ref="DB7:DM8"/>
    <mergeCell ref="CQ9:DA9"/>
    <mergeCell ref="DB9:DM9"/>
    <mergeCell ref="DB10:DM10"/>
    <mergeCell ref="CD10:CP10"/>
    <mergeCell ref="CD7:CP8"/>
    <mergeCell ref="CD9:CP9"/>
    <mergeCell ref="CQ10:DA10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A26:ER26"/>
    <mergeCell ref="A28:GE28"/>
    <mergeCell ref="F106:ER106"/>
    <mergeCell ref="F108:ER108"/>
    <mergeCell ref="ES108:GE108"/>
    <mergeCell ref="A108:E108"/>
    <mergeCell ref="ES106:GE106"/>
    <mergeCell ref="F107:ER107"/>
    <mergeCell ref="F32:AQ32"/>
    <mergeCell ref="AR32:BC32"/>
    <mergeCell ref="A106:E106"/>
    <mergeCell ref="A110:GE110"/>
    <mergeCell ref="A111:GE111"/>
    <mergeCell ref="ES107:GE107"/>
    <mergeCell ref="CD30:CP31"/>
    <mergeCell ref="CQ30:DA31"/>
    <mergeCell ref="BD32:BM32"/>
    <mergeCell ref="AR37:BC37"/>
    <mergeCell ref="ED101:EU101"/>
    <mergeCell ref="EV101:FK101"/>
    <mergeCell ref="A109:ER109"/>
    <mergeCell ref="ES109:GE109"/>
    <mergeCell ref="EV35:FK35"/>
    <mergeCell ref="CQ15:DA15"/>
    <mergeCell ref="CQ16:DA16"/>
    <mergeCell ref="CD32:CP32"/>
    <mergeCell ref="DW42:ER42"/>
    <mergeCell ref="F43:DV43"/>
    <mergeCell ref="DW43:ER43"/>
    <mergeCell ref="DW81:ER81"/>
    <mergeCell ref="A93:GE93"/>
    <mergeCell ref="A107:E107"/>
    <mergeCell ref="A102:GE102"/>
    <mergeCell ref="DB98:DM98"/>
    <mergeCell ref="CD99:CP99"/>
    <mergeCell ref="CQ99:DA99"/>
    <mergeCell ref="FL99:GE99"/>
    <mergeCell ref="A101:E101"/>
    <mergeCell ref="F101:AQ101"/>
    <mergeCell ref="AR101:BC101"/>
    <mergeCell ref="BD101:BM10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D19"/>
  <sheetViews>
    <sheetView view="pageBreakPreview" zoomScaleSheetLayoutView="100" zoomScalePageLayoutView="0" workbookViewId="0" topLeftCell="A2">
      <selection activeCell="FA17" sqref="FA17"/>
    </sheetView>
  </sheetViews>
  <sheetFormatPr defaultColWidth="0.875" defaultRowHeight="12.75"/>
  <cols>
    <col min="1" max="24" width="0.875" style="33" customWidth="1"/>
    <col min="25" max="25" width="22.375" style="33" customWidth="1"/>
    <col min="26" max="34" width="0.875" style="33" customWidth="1"/>
    <col min="35" max="35" width="1.625" style="33" customWidth="1"/>
    <col min="36" max="38" width="0.875" style="33" customWidth="1"/>
    <col min="39" max="39" width="1.75390625" style="33" customWidth="1"/>
    <col min="40" max="40" width="0.875" style="33" customWidth="1"/>
    <col min="41" max="41" width="2.00390625" style="33" customWidth="1"/>
    <col min="42" max="42" width="2.125" style="33" customWidth="1"/>
    <col min="43" max="43" width="1.75390625" style="33" customWidth="1"/>
    <col min="44" max="44" width="1.37890625" style="33" customWidth="1"/>
    <col min="45" max="45" width="0.875" style="33" customWidth="1"/>
    <col min="46" max="46" width="1.75390625" style="33" customWidth="1"/>
    <col min="47" max="54" width="0.875" style="33" customWidth="1"/>
    <col min="55" max="55" width="4.375" style="33" customWidth="1"/>
    <col min="56" max="60" width="0.875" style="33" customWidth="1"/>
    <col min="61" max="61" width="1.875" style="33" customWidth="1"/>
    <col min="62" max="66" width="0.875" style="33" customWidth="1"/>
    <col min="67" max="67" width="2.25390625" style="33" customWidth="1"/>
    <col min="68" max="79" width="0.875" style="33" customWidth="1"/>
    <col min="80" max="80" width="1.12109375" style="33" customWidth="1"/>
    <col min="81" max="81" width="0.875" style="33" customWidth="1"/>
    <col min="82" max="83" width="0.74609375" style="33" customWidth="1"/>
    <col min="84" max="84" width="0.6171875" style="33" customWidth="1"/>
    <col min="85" max="95" width="0.875" style="33" customWidth="1"/>
    <col min="96" max="96" width="3.625" style="33" customWidth="1"/>
    <col min="97" max="106" width="0.875" style="33" customWidth="1"/>
    <col min="107" max="107" width="3.25390625" style="33" customWidth="1"/>
    <col min="108" max="124" width="0.875" style="33" customWidth="1"/>
    <col min="125" max="125" width="1.25" style="33" customWidth="1"/>
    <col min="126" max="128" width="0.875" style="33" customWidth="1"/>
    <col min="129" max="129" width="1.25" style="33" customWidth="1"/>
    <col min="130" max="130" width="1.12109375" style="33" customWidth="1"/>
    <col min="131" max="132" width="0.875" style="33" customWidth="1"/>
    <col min="133" max="133" width="3.00390625" style="33" customWidth="1"/>
    <col min="134" max="134" width="19.375" style="33" customWidth="1"/>
    <col min="135" max="16384" width="0.875" style="33" customWidth="1"/>
  </cols>
  <sheetData>
    <row r="1" spans="84:133" ht="20.25" customHeight="1" hidden="1">
      <c r="CF1" s="340" t="s">
        <v>4</v>
      </c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</row>
    <row r="2" ht="13.5" customHeight="1">
      <c r="CX2" s="34"/>
    </row>
    <row r="3" spans="1:133" ht="20.25" customHeight="1">
      <c r="A3" s="342" t="s">
        <v>116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  <c r="BU3" s="342"/>
      <c r="BV3" s="342"/>
      <c r="BW3" s="342"/>
      <c r="BX3" s="342"/>
      <c r="BY3" s="342"/>
      <c r="BZ3" s="342"/>
      <c r="CA3" s="342"/>
      <c r="CB3" s="342"/>
      <c r="CC3" s="342"/>
      <c r="CD3" s="342"/>
      <c r="CE3" s="342"/>
      <c r="CF3" s="342"/>
      <c r="CG3" s="342"/>
      <c r="CH3" s="342"/>
      <c r="CI3" s="342"/>
      <c r="CJ3" s="342"/>
      <c r="CK3" s="342"/>
      <c r="CL3" s="342"/>
      <c r="CM3" s="342"/>
      <c r="CN3" s="342"/>
      <c r="CO3" s="342"/>
      <c r="CP3" s="342"/>
      <c r="CQ3" s="342"/>
      <c r="CR3" s="342"/>
      <c r="CS3" s="342"/>
      <c r="CT3" s="342"/>
      <c r="CU3" s="342"/>
      <c r="CV3" s="342"/>
      <c r="CW3" s="342"/>
      <c r="CX3" s="342"/>
      <c r="CY3" s="342"/>
      <c r="CZ3" s="342"/>
      <c r="DA3" s="342"/>
      <c r="DB3" s="342"/>
      <c r="DC3" s="342"/>
      <c r="DD3" s="342"/>
      <c r="DE3" s="342"/>
      <c r="DF3" s="342"/>
      <c r="DG3" s="342"/>
      <c r="DH3" s="342"/>
      <c r="DI3" s="342"/>
      <c r="DJ3" s="342"/>
      <c r="DK3" s="342"/>
      <c r="DL3" s="342"/>
      <c r="DM3" s="342"/>
      <c r="DN3" s="342"/>
      <c r="DO3" s="342"/>
      <c r="DP3" s="342"/>
      <c r="DQ3" s="342"/>
      <c r="DR3" s="342"/>
      <c r="DS3" s="342"/>
      <c r="DT3" s="342"/>
      <c r="DU3" s="342"/>
      <c r="DV3" s="342"/>
      <c r="DW3" s="342"/>
      <c r="DX3" s="342"/>
      <c r="DY3" s="342"/>
      <c r="DZ3" s="342"/>
      <c r="EA3" s="342"/>
      <c r="EB3" s="342"/>
      <c r="EC3" s="342"/>
    </row>
    <row r="4" ht="13.5" customHeight="1"/>
    <row r="5" spans="1:48" ht="15">
      <c r="A5" s="336" t="s">
        <v>5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</row>
    <row r="6" ht="18" customHeight="1">
      <c r="A6" s="33" t="s">
        <v>6</v>
      </c>
    </row>
    <row r="8" spans="1:133" s="35" customFormat="1" ht="28.5" customHeight="1">
      <c r="A8" s="268" t="s">
        <v>3</v>
      </c>
      <c r="B8" s="272"/>
      <c r="C8" s="272"/>
      <c r="D8" s="272"/>
      <c r="E8" s="272"/>
      <c r="F8" s="346"/>
      <c r="G8" s="268" t="s">
        <v>21</v>
      </c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346"/>
      <c r="Z8" s="268" t="s">
        <v>16</v>
      </c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346"/>
      <c r="AL8" s="248" t="s">
        <v>17</v>
      </c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68" t="s">
        <v>180</v>
      </c>
      <c r="BW8" s="272"/>
      <c r="BX8" s="272"/>
      <c r="BY8" s="272"/>
      <c r="BZ8" s="272"/>
      <c r="CA8" s="272"/>
      <c r="CB8" s="272"/>
      <c r="CC8" s="272"/>
      <c r="CD8" s="272"/>
      <c r="CE8" s="272"/>
      <c r="CF8" s="346"/>
      <c r="CG8" s="268" t="s">
        <v>159</v>
      </c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346"/>
      <c r="CS8" s="253" t="s">
        <v>124</v>
      </c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5"/>
    </row>
    <row r="9" spans="1:133" s="35" customFormat="1" ht="80.25" customHeight="1">
      <c r="A9" s="347"/>
      <c r="B9" s="348"/>
      <c r="C9" s="348"/>
      <c r="D9" s="348"/>
      <c r="E9" s="348"/>
      <c r="F9" s="349"/>
      <c r="G9" s="347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9"/>
      <c r="Z9" s="347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9"/>
      <c r="AL9" s="248" t="s">
        <v>153</v>
      </c>
      <c r="AM9" s="248"/>
      <c r="AN9" s="248"/>
      <c r="AO9" s="248"/>
      <c r="AP9" s="248"/>
      <c r="AQ9" s="248"/>
      <c r="AR9" s="248"/>
      <c r="AS9" s="248"/>
      <c r="AT9" s="248"/>
      <c r="AU9" s="248" t="s">
        <v>0</v>
      </c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347"/>
      <c r="BW9" s="348"/>
      <c r="BX9" s="348"/>
      <c r="BY9" s="348"/>
      <c r="BZ9" s="348"/>
      <c r="CA9" s="348"/>
      <c r="CB9" s="348"/>
      <c r="CC9" s="348"/>
      <c r="CD9" s="348"/>
      <c r="CE9" s="348"/>
      <c r="CF9" s="349"/>
      <c r="CG9" s="347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9"/>
      <c r="CS9" s="268" t="s">
        <v>117</v>
      </c>
      <c r="CT9" s="269"/>
      <c r="CU9" s="269"/>
      <c r="CV9" s="269"/>
      <c r="CW9" s="269"/>
      <c r="CX9" s="269"/>
      <c r="CY9" s="269"/>
      <c r="CZ9" s="269"/>
      <c r="DA9" s="269"/>
      <c r="DB9" s="269"/>
      <c r="DC9" s="301"/>
      <c r="DD9" s="268" t="s">
        <v>122</v>
      </c>
      <c r="DE9" s="269"/>
      <c r="DF9" s="269"/>
      <c r="DG9" s="269"/>
      <c r="DH9" s="269"/>
      <c r="DI9" s="269"/>
      <c r="DJ9" s="269"/>
      <c r="DK9" s="269"/>
      <c r="DL9" s="269"/>
      <c r="DM9" s="269"/>
      <c r="DN9" s="301"/>
      <c r="DO9" s="253" t="s">
        <v>19</v>
      </c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5"/>
    </row>
    <row r="10" spans="1:133" s="35" customFormat="1" ht="57.75" customHeight="1">
      <c r="A10" s="273"/>
      <c r="B10" s="274"/>
      <c r="C10" s="274"/>
      <c r="D10" s="274"/>
      <c r="E10" s="274"/>
      <c r="F10" s="350"/>
      <c r="G10" s="273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350"/>
      <c r="Z10" s="273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350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 t="s">
        <v>125</v>
      </c>
      <c r="AV10" s="248"/>
      <c r="AW10" s="248"/>
      <c r="AX10" s="248"/>
      <c r="AY10" s="248"/>
      <c r="AZ10" s="248"/>
      <c r="BA10" s="248"/>
      <c r="BB10" s="248"/>
      <c r="BC10" s="248"/>
      <c r="BD10" s="248" t="s">
        <v>126</v>
      </c>
      <c r="BE10" s="248"/>
      <c r="BF10" s="248"/>
      <c r="BG10" s="248"/>
      <c r="BH10" s="248"/>
      <c r="BI10" s="248"/>
      <c r="BJ10" s="248"/>
      <c r="BK10" s="248"/>
      <c r="BL10" s="248"/>
      <c r="BM10" s="248" t="s">
        <v>127</v>
      </c>
      <c r="BN10" s="248"/>
      <c r="BO10" s="248"/>
      <c r="BP10" s="248"/>
      <c r="BQ10" s="248"/>
      <c r="BR10" s="248"/>
      <c r="BS10" s="248"/>
      <c r="BT10" s="248"/>
      <c r="BU10" s="248"/>
      <c r="BV10" s="273"/>
      <c r="BW10" s="274"/>
      <c r="BX10" s="274"/>
      <c r="BY10" s="274"/>
      <c r="BZ10" s="274"/>
      <c r="CA10" s="274"/>
      <c r="CB10" s="274"/>
      <c r="CC10" s="274"/>
      <c r="CD10" s="274"/>
      <c r="CE10" s="274"/>
      <c r="CF10" s="350"/>
      <c r="CG10" s="273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350"/>
      <c r="CS10" s="270"/>
      <c r="CT10" s="271"/>
      <c r="CU10" s="271"/>
      <c r="CV10" s="271"/>
      <c r="CW10" s="271"/>
      <c r="CX10" s="271"/>
      <c r="CY10" s="271"/>
      <c r="CZ10" s="271"/>
      <c r="DA10" s="271"/>
      <c r="DB10" s="271"/>
      <c r="DC10" s="302"/>
      <c r="DD10" s="270"/>
      <c r="DE10" s="271"/>
      <c r="DF10" s="271"/>
      <c r="DG10" s="271"/>
      <c r="DH10" s="271"/>
      <c r="DI10" s="271"/>
      <c r="DJ10" s="271"/>
      <c r="DK10" s="271"/>
      <c r="DL10" s="271"/>
      <c r="DM10" s="271"/>
      <c r="DN10" s="302"/>
      <c r="DO10" s="253" t="s">
        <v>2</v>
      </c>
      <c r="DP10" s="254"/>
      <c r="DQ10" s="254"/>
      <c r="DR10" s="254"/>
      <c r="DS10" s="254"/>
      <c r="DT10" s="254"/>
      <c r="DU10" s="254"/>
      <c r="DV10" s="255"/>
      <c r="DW10" s="253" t="s">
        <v>20</v>
      </c>
      <c r="DX10" s="254"/>
      <c r="DY10" s="254"/>
      <c r="DZ10" s="254"/>
      <c r="EA10" s="254"/>
      <c r="EB10" s="254"/>
      <c r="EC10" s="255"/>
    </row>
    <row r="11" spans="1:133" s="36" customFormat="1" ht="12">
      <c r="A11" s="343">
        <v>1</v>
      </c>
      <c r="B11" s="344"/>
      <c r="C11" s="344"/>
      <c r="D11" s="344"/>
      <c r="E11" s="344"/>
      <c r="F11" s="345"/>
      <c r="G11" s="343">
        <v>2</v>
      </c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5"/>
      <c r="Z11" s="343">
        <v>3</v>
      </c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5"/>
      <c r="AL11" s="343">
        <v>4</v>
      </c>
      <c r="AM11" s="344"/>
      <c r="AN11" s="344"/>
      <c r="AO11" s="344"/>
      <c r="AP11" s="344"/>
      <c r="AQ11" s="344"/>
      <c r="AR11" s="344"/>
      <c r="AS11" s="344"/>
      <c r="AT11" s="345"/>
      <c r="AU11" s="343">
        <v>5</v>
      </c>
      <c r="AV11" s="344"/>
      <c r="AW11" s="344"/>
      <c r="AX11" s="344"/>
      <c r="AY11" s="344"/>
      <c r="AZ11" s="344"/>
      <c r="BA11" s="344"/>
      <c r="BB11" s="344"/>
      <c r="BC11" s="345"/>
      <c r="BD11" s="343">
        <v>6</v>
      </c>
      <c r="BE11" s="344"/>
      <c r="BF11" s="344"/>
      <c r="BG11" s="344"/>
      <c r="BH11" s="344"/>
      <c r="BI11" s="344"/>
      <c r="BJ11" s="344"/>
      <c r="BK11" s="344"/>
      <c r="BL11" s="345"/>
      <c r="BM11" s="343">
        <v>7</v>
      </c>
      <c r="BN11" s="344"/>
      <c r="BO11" s="344"/>
      <c r="BP11" s="344"/>
      <c r="BQ11" s="344"/>
      <c r="BR11" s="344"/>
      <c r="BS11" s="344"/>
      <c r="BT11" s="344"/>
      <c r="BU11" s="345"/>
      <c r="BV11" s="343">
        <v>8</v>
      </c>
      <c r="BW11" s="344"/>
      <c r="BX11" s="344"/>
      <c r="BY11" s="344"/>
      <c r="BZ11" s="344"/>
      <c r="CA11" s="344"/>
      <c r="CB11" s="344"/>
      <c r="CC11" s="344"/>
      <c r="CD11" s="344"/>
      <c r="CE11" s="344"/>
      <c r="CF11" s="345"/>
      <c r="CG11" s="343">
        <v>9</v>
      </c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5"/>
      <c r="CS11" s="343">
        <v>10</v>
      </c>
      <c r="CT11" s="344"/>
      <c r="CU11" s="344"/>
      <c r="CV11" s="344"/>
      <c r="CW11" s="344"/>
      <c r="CX11" s="344"/>
      <c r="CY11" s="344"/>
      <c r="CZ11" s="344"/>
      <c r="DA11" s="344"/>
      <c r="DB11" s="344"/>
      <c r="DC11" s="345"/>
      <c r="DD11" s="343">
        <v>11</v>
      </c>
      <c r="DE11" s="344"/>
      <c r="DF11" s="344"/>
      <c r="DG11" s="344"/>
      <c r="DH11" s="344"/>
      <c r="DI11" s="344"/>
      <c r="DJ11" s="344"/>
      <c r="DK11" s="344"/>
      <c r="DL11" s="344"/>
      <c r="DM11" s="344"/>
      <c r="DN11" s="345"/>
      <c r="DO11" s="343">
        <v>12</v>
      </c>
      <c r="DP11" s="344"/>
      <c r="DQ11" s="344"/>
      <c r="DR11" s="344"/>
      <c r="DS11" s="344"/>
      <c r="DT11" s="344"/>
      <c r="DU11" s="344"/>
      <c r="DV11" s="345"/>
      <c r="DW11" s="343">
        <v>13</v>
      </c>
      <c r="DX11" s="344"/>
      <c r="DY11" s="344"/>
      <c r="DZ11" s="344"/>
      <c r="EA11" s="344"/>
      <c r="EB11" s="344"/>
      <c r="EC11" s="345"/>
    </row>
    <row r="12" spans="1:133" s="36" customFormat="1" ht="55.5" customHeight="1">
      <c r="A12" s="354" t="s">
        <v>7</v>
      </c>
      <c r="B12" s="355"/>
      <c r="C12" s="355"/>
      <c r="D12" s="355"/>
      <c r="E12" s="355"/>
      <c r="F12" s="356"/>
      <c r="G12" s="360" t="s">
        <v>179</v>
      </c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2"/>
      <c r="Z12" s="357" t="s">
        <v>1</v>
      </c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9"/>
      <c r="AL12" s="351" t="s">
        <v>1</v>
      </c>
      <c r="AM12" s="352"/>
      <c r="AN12" s="352"/>
      <c r="AO12" s="352"/>
      <c r="AP12" s="352"/>
      <c r="AQ12" s="352"/>
      <c r="AR12" s="352"/>
      <c r="AS12" s="352"/>
      <c r="AT12" s="353"/>
      <c r="AU12" s="351" t="s">
        <v>1</v>
      </c>
      <c r="AV12" s="352"/>
      <c r="AW12" s="352"/>
      <c r="AX12" s="352"/>
      <c r="AY12" s="352"/>
      <c r="AZ12" s="352"/>
      <c r="BA12" s="352"/>
      <c r="BB12" s="352"/>
      <c r="BC12" s="353"/>
      <c r="BD12" s="351" t="s">
        <v>1</v>
      </c>
      <c r="BE12" s="352"/>
      <c r="BF12" s="352"/>
      <c r="BG12" s="352"/>
      <c r="BH12" s="352"/>
      <c r="BI12" s="352"/>
      <c r="BJ12" s="352"/>
      <c r="BK12" s="352"/>
      <c r="BL12" s="353"/>
      <c r="BM12" s="351" t="s">
        <v>1</v>
      </c>
      <c r="BN12" s="352"/>
      <c r="BO12" s="352"/>
      <c r="BP12" s="352"/>
      <c r="BQ12" s="352"/>
      <c r="BR12" s="352"/>
      <c r="BS12" s="352"/>
      <c r="BT12" s="352"/>
      <c r="BU12" s="353"/>
      <c r="BV12" s="351" t="s">
        <v>1</v>
      </c>
      <c r="BW12" s="352"/>
      <c r="BX12" s="352"/>
      <c r="BY12" s="352"/>
      <c r="BZ12" s="352"/>
      <c r="CA12" s="352"/>
      <c r="CB12" s="352"/>
      <c r="CC12" s="352"/>
      <c r="CD12" s="352"/>
      <c r="CE12" s="352"/>
      <c r="CF12" s="353"/>
      <c r="CG12" s="351">
        <f>CG13+CG14+CG16</f>
        <v>88452320.8</v>
      </c>
      <c r="CH12" s="352"/>
      <c r="CI12" s="352"/>
      <c r="CJ12" s="352"/>
      <c r="CK12" s="352"/>
      <c r="CL12" s="352"/>
      <c r="CM12" s="352"/>
      <c r="CN12" s="352"/>
      <c r="CO12" s="352"/>
      <c r="CP12" s="352"/>
      <c r="CQ12" s="352"/>
      <c r="CR12" s="353"/>
      <c r="CS12" s="351">
        <f>CG12</f>
        <v>88452320.8</v>
      </c>
      <c r="CT12" s="352"/>
      <c r="CU12" s="352"/>
      <c r="CV12" s="352"/>
      <c r="CW12" s="352"/>
      <c r="CX12" s="352"/>
      <c r="CY12" s="352"/>
      <c r="CZ12" s="352"/>
      <c r="DA12" s="352"/>
      <c r="DB12" s="352"/>
      <c r="DC12" s="353"/>
      <c r="DD12" s="351"/>
      <c r="DE12" s="352"/>
      <c r="DF12" s="352"/>
      <c r="DG12" s="352"/>
      <c r="DH12" s="352"/>
      <c r="DI12" s="352"/>
      <c r="DJ12" s="352"/>
      <c r="DK12" s="352"/>
      <c r="DL12" s="352"/>
      <c r="DM12" s="352"/>
      <c r="DN12" s="353"/>
      <c r="DO12" s="351"/>
      <c r="DP12" s="352"/>
      <c r="DQ12" s="352"/>
      <c r="DR12" s="352"/>
      <c r="DS12" s="352"/>
      <c r="DT12" s="352"/>
      <c r="DU12" s="352"/>
      <c r="DV12" s="353"/>
      <c r="DW12" s="351"/>
      <c r="DX12" s="352"/>
      <c r="DY12" s="352"/>
      <c r="DZ12" s="352"/>
      <c r="EA12" s="352"/>
      <c r="EB12" s="352"/>
      <c r="EC12" s="353"/>
    </row>
    <row r="13" spans="1:133" s="19" customFormat="1" ht="27.75" customHeight="1">
      <c r="A13" s="354" t="s">
        <v>23</v>
      </c>
      <c r="B13" s="355"/>
      <c r="C13" s="355"/>
      <c r="D13" s="355"/>
      <c r="E13" s="355"/>
      <c r="F13" s="356"/>
      <c r="G13" s="360" t="s">
        <v>15</v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2"/>
      <c r="Z13" s="357">
        <v>80</v>
      </c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9"/>
      <c r="AL13" s="351">
        <f>AU13+BD13+BM13</f>
        <v>63892</v>
      </c>
      <c r="AM13" s="352"/>
      <c r="AN13" s="352"/>
      <c r="AO13" s="352"/>
      <c r="AP13" s="352"/>
      <c r="AQ13" s="352"/>
      <c r="AR13" s="352"/>
      <c r="AS13" s="352"/>
      <c r="AT13" s="353"/>
      <c r="AU13" s="351">
        <v>24320.74</v>
      </c>
      <c r="AV13" s="352"/>
      <c r="AW13" s="352"/>
      <c r="AX13" s="352"/>
      <c r="AY13" s="352"/>
      <c r="AZ13" s="352"/>
      <c r="BA13" s="352"/>
      <c r="BB13" s="352"/>
      <c r="BC13" s="353"/>
      <c r="BD13" s="351">
        <v>6128.68</v>
      </c>
      <c r="BE13" s="352"/>
      <c r="BF13" s="352"/>
      <c r="BG13" s="352"/>
      <c r="BH13" s="352"/>
      <c r="BI13" s="352"/>
      <c r="BJ13" s="352"/>
      <c r="BK13" s="352"/>
      <c r="BL13" s="353"/>
      <c r="BM13" s="351">
        <v>33442.58</v>
      </c>
      <c r="BN13" s="352"/>
      <c r="BO13" s="352"/>
      <c r="BP13" s="352"/>
      <c r="BQ13" s="352"/>
      <c r="BR13" s="352"/>
      <c r="BS13" s="352"/>
      <c r="BT13" s="352"/>
      <c r="BU13" s="353"/>
      <c r="BV13" s="351"/>
      <c r="BW13" s="352"/>
      <c r="BX13" s="352"/>
      <c r="BY13" s="352"/>
      <c r="BZ13" s="352"/>
      <c r="CA13" s="352"/>
      <c r="CB13" s="352"/>
      <c r="CC13" s="352"/>
      <c r="CD13" s="352"/>
      <c r="CE13" s="352"/>
      <c r="CF13" s="353"/>
      <c r="CG13" s="351">
        <f>(Z13*(AL13+BV13)*12)</f>
        <v>61336320</v>
      </c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3"/>
      <c r="CS13" s="351">
        <f>CG13</f>
        <v>61336320</v>
      </c>
      <c r="CT13" s="352"/>
      <c r="CU13" s="352"/>
      <c r="CV13" s="352"/>
      <c r="CW13" s="352"/>
      <c r="CX13" s="352"/>
      <c r="CY13" s="352"/>
      <c r="CZ13" s="352"/>
      <c r="DA13" s="352"/>
      <c r="DB13" s="352"/>
      <c r="DC13" s="353"/>
      <c r="DD13" s="351"/>
      <c r="DE13" s="352"/>
      <c r="DF13" s="352"/>
      <c r="DG13" s="352"/>
      <c r="DH13" s="352"/>
      <c r="DI13" s="352"/>
      <c r="DJ13" s="352"/>
      <c r="DK13" s="352"/>
      <c r="DL13" s="352"/>
      <c r="DM13" s="352"/>
      <c r="DN13" s="353"/>
      <c r="DO13" s="351"/>
      <c r="DP13" s="352"/>
      <c r="DQ13" s="352"/>
      <c r="DR13" s="352"/>
      <c r="DS13" s="352"/>
      <c r="DT13" s="352"/>
      <c r="DU13" s="352"/>
      <c r="DV13" s="353"/>
      <c r="DW13" s="351"/>
      <c r="DX13" s="352"/>
      <c r="DY13" s="352"/>
      <c r="DZ13" s="352"/>
      <c r="EA13" s="352"/>
      <c r="EB13" s="352"/>
      <c r="EC13" s="353"/>
    </row>
    <row r="14" spans="1:134" s="19" customFormat="1" ht="52.5" customHeight="1">
      <c r="A14" s="354" t="s">
        <v>24</v>
      </c>
      <c r="B14" s="355"/>
      <c r="C14" s="355"/>
      <c r="D14" s="355"/>
      <c r="E14" s="355"/>
      <c r="F14" s="356"/>
      <c r="G14" s="360" t="s">
        <v>184</v>
      </c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5"/>
      <c r="Z14" s="357">
        <v>48</v>
      </c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9"/>
      <c r="AL14" s="351">
        <f>AU14+BD14+BM14</f>
        <v>40540.8</v>
      </c>
      <c r="AM14" s="352"/>
      <c r="AN14" s="352"/>
      <c r="AO14" s="352"/>
      <c r="AP14" s="352"/>
      <c r="AQ14" s="352"/>
      <c r="AR14" s="352"/>
      <c r="AS14" s="352"/>
      <c r="AT14" s="353"/>
      <c r="AU14" s="351">
        <v>26949.36</v>
      </c>
      <c r="AV14" s="352"/>
      <c r="AW14" s="352"/>
      <c r="AX14" s="352"/>
      <c r="AY14" s="352"/>
      <c r="AZ14" s="352"/>
      <c r="BA14" s="352"/>
      <c r="BB14" s="352"/>
      <c r="BC14" s="353"/>
      <c r="BD14" s="351">
        <v>6714.55</v>
      </c>
      <c r="BE14" s="352"/>
      <c r="BF14" s="352"/>
      <c r="BG14" s="352"/>
      <c r="BH14" s="352"/>
      <c r="BI14" s="352"/>
      <c r="BJ14" s="352"/>
      <c r="BK14" s="352"/>
      <c r="BL14" s="353"/>
      <c r="BM14" s="351">
        <v>6876.89</v>
      </c>
      <c r="BN14" s="352"/>
      <c r="BO14" s="352"/>
      <c r="BP14" s="352"/>
      <c r="BQ14" s="352"/>
      <c r="BR14" s="352"/>
      <c r="BS14" s="352"/>
      <c r="BT14" s="352"/>
      <c r="BU14" s="353"/>
      <c r="BV14" s="351"/>
      <c r="BW14" s="352"/>
      <c r="BX14" s="352"/>
      <c r="BY14" s="352"/>
      <c r="BZ14" s="352"/>
      <c r="CA14" s="352"/>
      <c r="CB14" s="352"/>
      <c r="CC14" s="352"/>
      <c r="CD14" s="352"/>
      <c r="CE14" s="352"/>
      <c r="CF14" s="353"/>
      <c r="CG14" s="351">
        <f>(Z14*(AL14+BV14)*12)</f>
        <v>23351500.8</v>
      </c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3"/>
      <c r="CS14" s="351">
        <f>CG14</f>
        <v>23351500.8</v>
      </c>
      <c r="CT14" s="352"/>
      <c r="CU14" s="352"/>
      <c r="CV14" s="352"/>
      <c r="CW14" s="352"/>
      <c r="CX14" s="352"/>
      <c r="CY14" s="352"/>
      <c r="CZ14" s="352"/>
      <c r="DA14" s="352"/>
      <c r="DB14" s="352"/>
      <c r="DC14" s="353"/>
      <c r="DD14" s="351"/>
      <c r="DE14" s="352"/>
      <c r="DF14" s="352"/>
      <c r="DG14" s="352"/>
      <c r="DH14" s="352"/>
      <c r="DI14" s="352"/>
      <c r="DJ14" s="352"/>
      <c r="DK14" s="352"/>
      <c r="DL14" s="352"/>
      <c r="DM14" s="352"/>
      <c r="DN14" s="353"/>
      <c r="DO14" s="351"/>
      <c r="DP14" s="352"/>
      <c r="DQ14" s="352"/>
      <c r="DR14" s="352"/>
      <c r="DS14" s="352"/>
      <c r="DT14" s="352"/>
      <c r="DU14" s="352"/>
      <c r="DV14" s="353"/>
      <c r="DW14" s="351"/>
      <c r="DX14" s="352"/>
      <c r="DY14" s="352"/>
      <c r="DZ14" s="352"/>
      <c r="EA14" s="352"/>
      <c r="EB14" s="352"/>
      <c r="EC14" s="353"/>
      <c r="ED14" s="68"/>
    </row>
    <row r="15" spans="1:133" s="19" customFormat="1" ht="51.75" customHeight="1" hidden="1">
      <c r="A15" s="354" t="s">
        <v>25</v>
      </c>
      <c r="B15" s="355"/>
      <c r="C15" s="355"/>
      <c r="D15" s="355"/>
      <c r="E15" s="355"/>
      <c r="F15" s="356"/>
      <c r="G15" s="360" t="s">
        <v>185</v>
      </c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5"/>
      <c r="Z15" s="357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9"/>
      <c r="AL15" s="351"/>
      <c r="AM15" s="352"/>
      <c r="AN15" s="352"/>
      <c r="AO15" s="352"/>
      <c r="AP15" s="352"/>
      <c r="AQ15" s="352"/>
      <c r="AR15" s="352"/>
      <c r="AS15" s="352"/>
      <c r="AT15" s="353"/>
      <c r="AU15" s="351"/>
      <c r="AV15" s="352"/>
      <c r="AW15" s="352"/>
      <c r="AX15" s="352"/>
      <c r="AY15" s="352"/>
      <c r="AZ15" s="352"/>
      <c r="BA15" s="352"/>
      <c r="BB15" s="352"/>
      <c r="BC15" s="353"/>
      <c r="BD15" s="351"/>
      <c r="BE15" s="352"/>
      <c r="BF15" s="352"/>
      <c r="BG15" s="352"/>
      <c r="BH15" s="352"/>
      <c r="BI15" s="352"/>
      <c r="BJ15" s="352"/>
      <c r="BK15" s="352"/>
      <c r="BL15" s="353"/>
      <c r="BM15" s="351"/>
      <c r="BN15" s="352"/>
      <c r="BO15" s="352"/>
      <c r="BP15" s="352"/>
      <c r="BQ15" s="352"/>
      <c r="BR15" s="352"/>
      <c r="BS15" s="352"/>
      <c r="BT15" s="352"/>
      <c r="BU15" s="353"/>
      <c r="BV15" s="351"/>
      <c r="BW15" s="352"/>
      <c r="BX15" s="352"/>
      <c r="BY15" s="352"/>
      <c r="BZ15" s="352"/>
      <c r="CA15" s="352"/>
      <c r="CB15" s="352"/>
      <c r="CC15" s="352"/>
      <c r="CD15" s="352"/>
      <c r="CE15" s="352"/>
      <c r="CF15" s="353"/>
      <c r="CG15" s="351"/>
      <c r="CH15" s="352"/>
      <c r="CI15" s="352"/>
      <c r="CJ15" s="352"/>
      <c r="CK15" s="352"/>
      <c r="CL15" s="352"/>
      <c r="CM15" s="352"/>
      <c r="CN15" s="352"/>
      <c r="CO15" s="352"/>
      <c r="CP15" s="352"/>
      <c r="CQ15" s="352"/>
      <c r="CR15" s="353"/>
      <c r="CS15" s="351"/>
      <c r="CT15" s="352"/>
      <c r="CU15" s="352"/>
      <c r="CV15" s="352"/>
      <c r="CW15" s="352"/>
      <c r="CX15" s="352"/>
      <c r="CY15" s="352"/>
      <c r="CZ15" s="352"/>
      <c r="DA15" s="352"/>
      <c r="DB15" s="352"/>
      <c r="DC15" s="353"/>
      <c r="DD15" s="351"/>
      <c r="DE15" s="352"/>
      <c r="DF15" s="352"/>
      <c r="DG15" s="352"/>
      <c r="DH15" s="352"/>
      <c r="DI15" s="352"/>
      <c r="DJ15" s="352"/>
      <c r="DK15" s="352"/>
      <c r="DL15" s="352"/>
      <c r="DM15" s="352"/>
      <c r="DN15" s="353"/>
      <c r="DO15" s="351"/>
      <c r="DP15" s="352"/>
      <c r="DQ15" s="352"/>
      <c r="DR15" s="352"/>
      <c r="DS15" s="352"/>
      <c r="DT15" s="352"/>
      <c r="DU15" s="352"/>
      <c r="DV15" s="353"/>
      <c r="DW15" s="351"/>
      <c r="DX15" s="352"/>
      <c r="DY15" s="352"/>
      <c r="DZ15" s="352"/>
      <c r="EA15" s="352"/>
      <c r="EB15" s="352"/>
      <c r="EC15" s="353"/>
    </row>
    <row r="16" spans="1:133" s="19" customFormat="1" ht="27" customHeight="1">
      <c r="A16" s="354" t="s">
        <v>25</v>
      </c>
      <c r="B16" s="355"/>
      <c r="C16" s="355"/>
      <c r="D16" s="355"/>
      <c r="E16" s="355"/>
      <c r="F16" s="356"/>
      <c r="G16" s="360" t="s">
        <v>186</v>
      </c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5"/>
      <c r="Z16" s="357">
        <v>12</v>
      </c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9"/>
      <c r="AL16" s="351">
        <f>AU16+BD16+BM16</f>
        <v>26142.359999999997</v>
      </c>
      <c r="AM16" s="352"/>
      <c r="AN16" s="352"/>
      <c r="AO16" s="352"/>
      <c r="AP16" s="352"/>
      <c r="AQ16" s="352"/>
      <c r="AR16" s="352"/>
      <c r="AS16" s="352"/>
      <c r="AT16" s="353"/>
      <c r="AU16" s="351">
        <v>20503.96</v>
      </c>
      <c r="AV16" s="352"/>
      <c r="AW16" s="352"/>
      <c r="AX16" s="352"/>
      <c r="AY16" s="352"/>
      <c r="AZ16" s="352"/>
      <c r="BA16" s="352"/>
      <c r="BB16" s="352"/>
      <c r="BC16" s="353"/>
      <c r="BD16" s="351">
        <v>744.87</v>
      </c>
      <c r="BE16" s="352"/>
      <c r="BF16" s="352"/>
      <c r="BG16" s="352"/>
      <c r="BH16" s="352"/>
      <c r="BI16" s="352"/>
      <c r="BJ16" s="352"/>
      <c r="BK16" s="352"/>
      <c r="BL16" s="353"/>
      <c r="BM16" s="351">
        <v>4893.53</v>
      </c>
      <c r="BN16" s="352"/>
      <c r="BO16" s="352"/>
      <c r="BP16" s="352"/>
      <c r="BQ16" s="352"/>
      <c r="BR16" s="352"/>
      <c r="BS16" s="352"/>
      <c r="BT16" s="352"/>
      <c r="BU16" s="353"/>
      <c r="BV16" s="351"/>
      <c r="BW16" s="352"/>
      <c r="BX16" s="352"/>
      <c r="BY16" s="352"/>
      <c r="BZ16" s="352"/>
      <c r="CA16" s="352"/>
      <c r="CB16" s="352"/>
      <c r="CC16" s="352"/>
      <c r="CD16" s="352"/>
      <c r="CE16" s="352"/>
      <c r="CF16" s="353"/>
      <c r="CG16" s="351">
        <v>3764500</v>
      </c>
      <c r="CH16" s="352"/>
      <c r="CI16" s="352"/>
      <c r="CJ16" s="352"/>
      <c r="CK16" s="352"/>
      <c r="CL16" s="352"/>
      <c r="CM16" s="352"/>
      <c r="CN16" s="352"/>
      <c r="CO16" s="352"/>
      <c r="CP16" s="352"/>
      <c r="CQ16" s="352"/>
      <c r="CR16" s="353"/>
      <c r="CS16" s="351">
        <f>CG16</f>
        <v>3764500</v>
      </c>
      <c r="CT16" s="352"/>
      <c r="CU16" s="352"/>
      <c r="CV16" s="352"/>
      <c r="CW16" s="352"/>
      <c r="CX16" s="352"/>
      <c r="CY16" s="352"/>
      <c r="CZ16" s="352"/>
      <c r="DA16" s="352"/>
      <c r="DB16" s="352"/>
      <c r="DC16" s="353"/>
      <c r="DD16" s="351"/>
      <c r="DE16" s="352"/>
      <c r="DF16" s="352"/>
      <c r="DG16" s="352"/>
      <c r="DH16" s="352"/>
      <c r="DI16" s="352"/>
      <c r="DJ16" s="352"/>
      <c r="DK16" s="352"/>
      <c r="DL16" s="352"/>
      <c r="DM16" s="352"/>
      <c r="DN16" s="353"/>
      <c r="DO16" s="351"/>
      <c r="DP16" s="352"/>
      <c r="DQ16" s="352"/>
      <c r="DR16" s="352"/>
      <c r="DS16" s="352"/>
      <c r="DT16" s="352"/>
      <c r="DU16" s="352"/>
      <c r="DV16" s="353"/>
      <c r="DW16" s="351"/>
      <c r="DX16" s="352"/>
      <c r="DY16" s="352"/>
      <c r="DZ16" s="352"/>
      <c r="EA16" s="352"/>
      <c r="EB16" s="352"/>
      <c r="EC16" s="353"/>
    </row>
    <row r="17" spans="1:133" s="19" customFormat="1" ht="86.25" customHeight="1">
      <c r="A17" s="354" t="s">
        <v>8</v>
      </c>
      <c r="B17" s="355"/>
      <c r="C17" s="355"/>
      <c r="D17" s="355"/>
      <c r="E17" s="355"/>
      <c r="F17" s="356"/>
      <c r="G17" s="360" t="s">
        <v>181</v>
      </c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2"/>
      <c r="Z17" s="357">
        <v>50</v>
      </c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9"/>
      <c r="AL17" s="351">
        <f>CG17/Z17</f>
        <v>14300.04</v>
      </c>
      <c r="AM17" s="352"/>
      <c r="AN17" s="352"/>
      <c r="AO17" s="352"/>
      <c r="AP17" s="352"/>
      <c r="AQ17" s="352"/>
      <c r="AR17" s="352"/>
      <c r="AS17" s="352"/>
      <c r="AT17" s="353"/>
      <c r="AU17" s="351" t="s">
        <v>1</v>
      </c>
      <c r="AV17" s="352"/>
      <c r="AW17" s="352"/>
      <c r="AX17" s="352"/>
      <c r="AY17" s="352"/>
      <c r="AZ17" s="352"/>
      <c r="BA17" s="352"/>
      <c r="BB17" s="352"/>
      <c r="BC17" s="353"/>
      <c r="BD17" s="351" t="s">
        <v>1</v>
      </c>
      <c r="BE17" s="352"/>
      <c r="BF17" s="352"/>
      <c r="BG17" s="352"/>
      <c r="BH17" s="352"/>
      <c r="BI17" s="352"/>
      <c r="BJ17" s="352"/>
      <c r="BK17" s="352"/>
      <c r="BL17" s="353"/>
      <c r="BM17" s="351" t="s">
        <v>1</v>
      </c>
      <c r="BN17" s="352"/>
      <c r="BO17" s="352"/>
      <c r="BP17" s="352"/>
      <c r="BQ17" s="352"/>
      <c r="BR17" s="352"/>
      <c r="BS17" s="352"/>
      <c r="BT17" s="352"/>
      <c r="BU17" s="353"/>
      <c r="BV17" s="351" t="s">
        <v>1</v>
      </c>
      <c r="BW17" s="352"/>
      <c r="BX17" s="352"/>
      <c r="BY17" s="352"/>
      <c r="BZ17" s="352"/>
      <c r="CA17" s="352"/>
      <c r="CB17" s="352"/>
      <c r="CC17" s="352"/>
      <c r="CD17" s="352"/>
      <c r="CE17" s="352"/>
      <c r="CF17" s="353"/>
      <c r="CG17" s="351">
        <v>715002</v>
      </c>
      <c r="CH17" s="352"/>
      <c r="CI17" s="352"/>
      <c r="CJ17" s="352"/>
      <c r="CK17" s="352"/>
      <c r="CL17" s="352"/>
      <c r="CM17" s="352"/>
      <c r="CN17" s="352"/>
      <c r="CO17" s="352"/>
      <c r="CP17" s="352"/>
      <c r="CQ17" s="352"/>
      <c r="CR17" s="353"/>
      <c r="CS17" s="351">
        <f>CG17</f>
        <v>715002</v>
      </c>
      <c r="CT17" s="352"/>
      <c r="CU17" s="352"/>
      <c r="CV17" s="352"/>
      <c r="CW17" s="352"/>
      <c r="CX17" s="352"/>
      <c r="CY17" s="352"/>
      <c r="CZ17" s="352"/>
      <c r="DA17" s="352"/>
      <c r="DB17" s="352"/>
      <c r="DC17" s="353"/>
      <c r="DD17" s="351"/>
      <c r="DE17" s="352"/>
      <c r="DF17" s="352"/>
      <c r="DG17" s="352"/>
      <c r="DH17" s="352"/>
      <c r="DI17" s="352"/>
      <c r="DJ17" s="352"/>
      <c r="DK17" s="352"/>
      <c r="DL17" s="352"/>
      <c r="DM17" s="352"/>
      <c r="DN17" s="353"/>
      <c r="DO17" s="351"/>
      <c r="DP17" s="352"/>
      <c r="DQ17" s="352"/>
      <c r="DR17" s="352"/>
      <c r="DS17" s="352"/>
      <c r="DT17" s="352"/>
      <c r="DU17" s="352"/>
      <c r="DV17" s="353"/>
      <c r="DW17" s="351"/>
      <c r="DX17" s="352"/>
      <c r="DY17" s="352"/>
      <c r="DZ17" s="352"/>
      <c r="EA17" s="352"/>
      <c r="EB17" s="352"/>
      <c r="EC17" s="353"/>
    </row>
    <row r="18" spans="1:133" s="19" customFormat="1" ht="16.5" customHeight="1">
      <c r="A18" s="363" t="s">
        <v>18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2"/>
      <c r="AL18" s="351"/>
      <c r="AM18" s="352"/>
      <c r="AN18" s="352"/>
      <c r="AO18" s="352"/>
      <c r="AP18" s="352"/>
      <c r="AQ18" s="352"/>
      <c r="AR18" s="352"/>
      <c r="AS18" s="352"/>
      <c r="AT18" s="353"/>
      <c r="AU18" s="351" t="s">
        <v>1</v>
      </c>
      <c r="AV18" s="352"/>
      <c r="AW18" s="352"/>
      <c r="AX18" s="352"/>
      <c r="AY18" s="352"/>
      <c r="AZ18" s="352"/>
      <c r="BA18" s="352"/>
      <c r="BB18" s="352"/>
      <c r="BC18" s="353"/>
      <c r="BD18" s="351" t="s">
        <v>1</v>
      </c>
      <c r="BE18" s="352"/>
      <c r="BF18" s="352"/>
      <c r="BG18" s="352"/>
      <c r="BH18" s="352"/>
      <c r="BI18" s="352"/>
      <c r="BJ18" s="352"/>
      <c r="BK18" s="352"/>
      <c r="BL18" s="353"/>
      <c r="BM18" s="351" t="s">
        <v>1</v>
      </c>
      <c r="BN18" s="352"/>
      <c r="BO18" s="352"/>
      <c r="BP18" s="352"/>
      <c r="BQ18" s="352"/>
      <c r="BR18" s="352"/>
      <c r="BS18" s="352"/>
      <c r="BT18" s="352"/>
      <c r="BU18" s="353"/>
      <c r="BV18" s="351"/>
      <c r="BW18" s="352"/>
      <c r="BX18" s="352"/>
      <c r="BY18" s="352"/>
      <c r="BZ18" s="352"/>
      <c r="CA18" s="352"/>
      <c r="CB18" s="352"/>
      <c r="CC18" s="352"/>
      <c r="CD18" s="352"/>
      <c r="CE18" s="352"/>
      <c r="CF18" s="353"/>
      <c r="CG18" s="351">
        <f>CG12+CG17</f>
        <v>89167322.8</v>
      </c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3"/>
      <c r="CS18" s="351">
        <f>CS17+CS12</f>
        <v>89167322.8</v>
      </c>
      <c r="CT18" s="352"/>
      <c r="CU18" s="352"/>
      <c r="CV18" s="352"/>
      <c r="CW18" s="352"/>
      <c r="CX18" s="352"/>
      <c r="CY18" s="352"/>
      <c r="CZ18" s="352"/>
      <c r="DA18" s="352"/>
      <c r="DB18" s="352"/>
      <c r="DC18" s="353"/>
      <c r="DD18" s="351"/>
      <c r="DE18" s="352"/>
      <c r="DF18" s="352"/>
      <c r="DG18" s="352"/>
      <c r="DH18" s="352"/>
      <c r="DI18" s="352"/>
      <c r="DJ18" s="352"/>
      <c r="DK18" s="352"/>
      <c r="DL18" s="352"/>
      <c r="DM18" s="352"/>
      <c r="DN18" s="353"/>
      <c r="DO18" s="351"/>
      <c r="DP18" s="352"/>
      <c r="DQ18" s="352"/>
      <c r="DR18" s="352"/>
      <c r="DS18" s="352"/>
      <c r="DT18" s="352"/>
      <c r="DU18" s="352"/>
      <c r="DV18" s="353"/>
      <c r="DW18" s="351"/>
      <c r="DX18" s="352"/>
      <c r="DY18" s="352"/>
      <c r="DZ18" s="352"/>
      <c r="EA18" s="352"/>
      <c r="EB18" s="352"/>
      <c r="EC18" s="353"/>
    </row>
    <row r="19" spans="1:133" ht="15">
      <c r="A19" s="338" t="s">
        <v>152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39"/>
      <c r="CM19" s="339"/>
      <c r="CN19" s="339"/>
      <c r="CO19" s="339"/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9"/>
      <c r="DM19" s="339"/>
      <c r="DN19" s="339"/>
      <c r="DO19" s="339"/>
      <c r="DP19" s="339"/>
      <c r="DQ19" s="339"/>
      <c r="DR19" s="339"/>
      <c r="DS19" s="339"/>
      <c r="DT19" s="339"/>
      <c r="DU19" s="339"/>
      <c r="DV19" s="339"/>
      <c r="DW19" s="339"/>
      <c r="DX19" s="339"/>
      <c r="DY19" s="339"/>
      <c r="DZ19" s="339"/>
      <c r="EA19" s="339"/>
      <c r="EB19" s="339"/>
      <c r="EC19" s="339"/>
    </row>
  </sheetData>
  <sheetProtection/>
  <mergeCells count="123">
    <mergeCell ref="DW12:EC12"/>
    <mergeCell ref="BM12:BU12"/>
    <mergeCell ref="BV12:CF12"/>
    <mergeCell ref="CG12:CR12"/>
    <mergeCell ref="CS12:DC12"/>
    <mergeCell ref="DD12:DN12"/>
    <mergeCell ref="DO12:DV12"/>
    <mergeCell ref="A12:F12"/>
    <mergeCell ref="G12:Y12"/>
    <mergeCell ref="Z12:AK12"/>
    <mergeCell ref="AL12:AT12"/>
    <mergeCell ref="AU12:BC12"/>
    <mergeCell ref="BD12:BL12"/>
    <mergeCell ref="CS17:DC17"/>
    <mergeCell ref="DD17:DN17"/>
    <mergeCell ref="DO17:DV17"/>
    <mergeCell ref="DW17:EC17"/>
    <mergeCell ref="A18:AK18"/>
    <mergeCell ref="G13:Y13"/>
    <mergeCell ref="G14:Y14"/>
    <mergeCell ref="G15:Y15"/>
    <mergeCell ref="G16:Y16"/>
    <mergeCell ref="A17:F17"/>
    <mergeCell ref="G17:Y17"/>
    <mergeCell ref="Z17:AK17"/>
    <mergeCell ref="DO15:DV15"/>
    <mergeCell ref="DW15:EC15"/>
    <mergeCell ref="DW18:EC18"/>
    <mergeCell ref="DD18:DN18"/>
    <mergeCell ref="DO18:DV18"/>
    <mergeCell ref="DO16:DV16"/>
    <mergeCell ref="DW16:EC16"/>
    <mergeCell ref="DD16:DN16"/>
    <mergeCell ref="DD15:DN15"/>
    <mergeCell ref="BD18:BL18"/>
    <mergeCell ref="BM18:BU18"/>
    <mergeCell ref="BV18:CF18"/>
    <mergeCell ref="CG18:CR18"/>
    <mergeCell ref="CS18:DC18"/>
    <mergeCell ref="CS15:DC15"/>
    <mergeCell ref="BD17:BL17"/>
    <mergeCell ref="BM17:BU17"/>
    <mergeCell ref="BV17:CF17"/>
    <mergeCell ref="CS14:DC14"/>
    <mergeCell ref="DD14:DN14"/>
    <mergeCell ref="BM14:BU14"/>
    <mergeCell ref="BV14:CF14"/>
    <mergeCell ref="CG14:CR14"/>
    <mergeCell ref="AL18:AT18"/>
    <mergeCell ref="AU18:BC18"/>
    <mergeCell ref="AL17:AT17"/>
    <mergeCell ref="AU17:BC17"/>
    <mergeCell ref="CG17:CR17"/>
    <mergeCell ref="DO14:DV14"/>
    <mergeCell ref="DW14:EC14"/>
    <mergeCell ref="A15:F15"/>
    <mergeCell ref="Z15:AK15"/>
    <mergeCell ref="AL15:AT15"/>
    <mergeCell ref="AU15:BC15"/>
    <mergeCell ref="BD14:BL14"/>
    <mergeCell ref="BM15:BU15"/>
    <mergeCell ref="BV15:CF15"/>
    <mergeCell ref="A14:F14"/>
    <mergeCell ref="Z14:AK14"/>
    <mergeCell ref="AL14:AT14"/>
    <mergeCell ref="AU14:BC14"/>
    <mergeCell ref="A16:F16"/>
    <mergeCell ref="Z16:AK16"/>
    <mergeCell ref="AL16:AT16"/>
    <mergeCell ref="AU16:BC16"/>
    <mergeCell ref="CS16:DC16"/>
    <mergeCell ref="BD16:BL16"/>
    <mergeCell ref="BV16:CF16"/>
    <mergeCell ref="CG16:CR16"/>
    <mergeCell ref="BM13:BU13"/>
    <mergeCell ref="BV13:CF13"/>
    <mergeCell ref="BD13:BL13"/>
    <mergeCell ref="BM16:BU16"/>
    <mergeCell ref="CG15:CR15"/>
    <mergeCell ref="BD15:BL15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G11:Y11"/>
    <mergeCell ref="Z11:AK11"/>
    <mergeCell ref="AL11:AT11"/>
    <mergeCell ref="AU11:BC11"/>
    <mergeCell ref="BD11:BL11"/>
    <mergeCell ref="BM11:BU11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G18"/>
  <sheetViews>
    <sheetView zoomScalePageLayoutView="0" workbookViewId="0" topLeftCell="A1">
      <selection activeCell="CM9" sqref="CM9:CY9"/>
    </sheetView>
  </sheetViews>
  <sheetFormatPr defaultColWidth="0.875" defaultRowHeight="12.75"/>
  <cols>
    <col min="1" max="6" width="0.875" style="1" customWidth="1"/>
    <col min="7" max="7" width="2.375" style="1" customWidth="1"/>
    <col min="8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37" width="0.875" style="1" customWidth="1"/>
    <col min="138" max="16384" width="0.875" style="1" customWidth="1"/>
  </cols>
  <sheetData>
    <row r="1" spans="1:137" s="4" customFormat="1" ht="15">
      <c r="A1" s="409" t="s">
        <v>555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410"/>
      <c r="BJ1" s="410"/>
      <c r="BK1" s="410"/>
      <c r="BL1" s="410"/>
      <c r="BM1" s="410"/>
      <c r="BN1" s="410"/>
      <c r="BO1" s="410"/>
      <c r="BP1" s="410"/>
      <c r="BQ1" s="410"/>
      <c r="BR1" s="410"/>
      <c r="BS1" s="410"/>
      <c r="BT1" s="410"/>
      <c r="BU1" s="410"/>
      <c r="BV1" s="410"/>
      <c r="BW1" s="410"/>
      <c r="BX1" s="410"/>
      <c r="BY1" s="410"/>
      <c r="BZ1" s="410"/>
      <c r="CA1" s="410"/>
      <c r="CB1" s="410"/>
      <c r="CC1" s="410"/>
      <c r="CD1" s="410"/>
      <c r="CE1" s="410"/>
      <c r="CF1" s="410"/>
      <c r="CG1" s="410"/>
      <c r="CH1" s="410"/>
      <c r="CI1" s="410"/>
      <c r="CJ1" s="410"/>
      <c r="CK1" s="410"/>
      <c r="CL1" s="410"/>
      <c r="CM1" s="410"/>
      <c r="CN1" s="410"/>
      <c r="CO1" s="410"/>
      <c r="CP1" s="410"/>
      <c r="CQ1" s="410"/>
      <c r="CR1" s="410"/>
      <c r="CS1" s="410"/>
      <c r="CT1" s="410"/>
      <c r="CU1" s="410"/>
      <c r="CV1" s="410"/>
      <c r="CW1" s="410"/>
      <c r="CX1" s="410"/>
      <c r="CY1" s="410"/>
      <c r="CZ1" s="410"/>
      <c r="DA1" s="410"/>
      <c r="DB1" s="410"/>
      <c r="DC1" s="410"/>
      <c r="DD1" s="410"/>
      <c r="DE1" s="410"/>
      <c r="DF1" s="410"/>
      <c r="DG1" s="410"/>
      <c r="DH1" s="410"/>
      <c r="DI1" s="410"/>
      <c r="DJ1" s="410"/>
      <c r="DK1" s="410"/>
      <c r="DL1" s="410"/>
      <c r="DM1" s="410"/>
      <c r="DN1" s="410"/>
      <c r="DO1" s="410"/>
      <c r="DP1" s="410"/>
      <c r="DQ1" s="410"/>
      <c r="DR1" s="410"/>
      <c r="DS1" s="410"/>
      <c r="DT1" s="410"/>
      <c r="DU1" s="410"/>
      <c r="DV1" s="410"/>
      <c r="DW1" s="410"/>
      <c r="DX1" s="410"/>
      <c r="DY1" s="410"/>
      <c r="DZ1" s="410"/>
      <c r="EA1" s="410"/>
      <c r="EB1" s="410"/>
      <c r="EC1" s="410"/>
      <c r="ED1" s="410"/>
      <c r="EE1" s="410"/>
      <c r="EF1" s="410"/>
      <c r="EG1" s="410"/>
    </row>
    <row r="2" s="4" customFormat="1" ht="12.75" customHeight="1"/>
    <row r="3" spans="1:137" s="3" customFormat="1" ht="21.75" customHeight="1">
      <c r="A3" s="411" t="s">
        <v>3</v>
      </c>
      <c r="B3" s="412"/>
      <c r="C3" s="412"/>
      <c r="D3" s="412"/>
      <c r="E3" s="412"/>
      <c r="F3" s="413"/>
      <c r="G3" s="411" t="s">
        <v>22</v>
      </c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3"/>
      <c r="AC3" s="411" t="s">
        <v>556</v>
      </c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1"/>
      <c r="AP3" s="411" t="s">
        <v>557</v>
      </c>
      <c r="AQ3" s="412"/>
      <c r="AR3" s="412"/>
      <c r="AS3" s="412"/>
      <c r="AT3" s="412"/>
      <c r="AU3" s="412"/>
      <c r="AV3" s="412"/>
      <c r="AW3" s="412"/>
      <c r="AX3" s="412"/>
      <c r="AY3" s="412"/>
      <c r="AZ3" s="412"/>
      <c r="BA3" s="412"/>
      <c r="BB3" s="413"/>
      <c r="BC3" s="411" t="s">
        <v>558</v>
      </c>
      <c r="BD3" s="412"/>
      <c r="BE3" s="412"/>
      <c r="BF3" s="412"/>
      <c r="BG3" s="412"/>
      <c r="BH3" s="412"/>
      <c r="BI3" s="412"/>
      <c r="BJ3" s="412"/>
      <c r="BK3" s="412"/>
      <c r="BL3" s="413"/>
      <c r="BM3" s="411" t="s">
        <v>559</v>
      </c>
      <c r="BN3" s="412"/>
      <c r="BO3" s="412"/>
      <c r="BP3" s="412"/>
      <c r="BQ3" s="412"/>
      <c r="BR3" s="412"/>
      <c r="BS3" s="412"/>
      <c r="BT3" s="412"/>
      <c r="BU3" s="412"/>
      <c r="BV3" s="412"/>
      <c r="BW3" s="412"/>
      <c r="BX3" s="412"/>
      <c r="BY3" s="412"/>
      <c r="BZ3" s="411" t="s">
        <v>560</v>
      </c>
      <c r="CA3" s="412"/>
      <c r="CB3" s="412"/>
      <c r="CC3" s="412"/>
      <c r="CD3" s="412"/>
      <c r="CE3" s="412"/>
      <c r="CF3" s="412"/>
      <c r="CG3" s="412"/>
      <c r="CH3" s="412"/>
      <c r="CI3" s="412"/>
      <c r="CJ3" s="412"/>
      <c r="CK3" s="412"/>
      <c r="CL3" s="413"/>
      <c r="CM3" s="404" t="s">
        <v>0</v>
      </c>
      <c r="CN3" s="428"/>
      <c r="CO3" s="428"/>
      <c r="CP3" s="428"/>
      <c r="CQ3" s="428"/>
      <c r="CR3" s="428"/>
      <c r="CS3" s="428"/>
      <c r="CT3" s="428"/>
      <c r="CU3" s="428"/>
      <c r="CV3" s="428"/>
      <c r="CW3" s="428"/>
      <c r="CX3" s="428"/>
      <c r="CY3" s="428"/>
      <c r="CZ3" s="428"/>
      <c r="DA3" s="428"/>
      <c r="DB3" s="428"/>
      <c r="DC3" s="428"/>
      <c r="DD3" s="428"/>
      <c r="DE3" s="428"/>
      <c r="DF3" s="428"/>
      <c r="DG3" s="428"/>
      <c r="DH3" s="428"/>
      <c r="DI3" s="428"/>
      <c r="DJ3" s="428"/>
      <c r="DK3" s="428"/>
      <c r="DL3" s="428"/>
      <c r="DM3" s="428"/>
      <c r="DN3" s="428"/>
      <c r="DO3" s="428"/>
      <c r="DP3" s="428"/>
      <c r="DQ3" s="428"/>
      <c r="DR3" s="428"/>
      <c r="DS3" s="428"/>
      <c r="DT3" s="428"/>
      <c r="DU3" s="428"/>
      <c r="DV3" s="428"/>
      <c r="DW3" s="428"/>
      <c r="DX3" s="428"/>
      <c r="DY3" s="428"/>
      <c r="DZ3" s="428"/>
      <c r="EA3" s="428"/>
      <c r="EB3" s="428"/>
      <c r="EC3" s="428"/>
      <c r="ED3" s="428"/>
      <c r="EE3" s="428"/>
      <c r="EF3" s="428"/>
      <c r="EG3" s="429"/>
    </row>
    <row r="4" spans="1:137" s="3" customFormat="1" ht="90" customHeight="1">
      <c r="A4" s="414"/>
      <c r="B4" s="415"/>
      <c r="C4" s="415"/>
      <c r="D4" s="415"/>
      <c r="E4" s="415"/>
      <c r="F4" s="416"/>
      <c r="G4" s="414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6"/>
      <c r="AC4" s="422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  <c r="AO4" s="424"/>
      <c r="AP4" s="414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6"/>
      <c r="BC4" s="414"/>
      <c r="BD4" s="415"/>
      <c r="BE4" s="415"/>
      <c r="BF4" s="415"/>
      <c r="BG4" s="415"/>
      <c r="BH4" s="415"/>
      <c r="BI4" s="415"/>
      <c r="BJ4" s="415"/>
      <c r="BK4" s="415"/>
      <c r="BL4" s="416"/>
      <c r="BM4" s="414"/>
      <c r="BN4" s="415"/>
      <c r="BO4" s="415"/>
      <c r="BP4" s="415"/>
      <c r="BQ4" s="415"/>
      <c r="BR4" s="415"/>
      <c r="BS4" s="415"/>
      <c r="BT4" s="415"/>
      <c r="BU4" s="415"/>
      <c r="BV4" s="415"/>
      <c r="BW4" s="415"/>
      <c r="BX4" s="415"/>
      <c r="BY4" s="415"/>
      <c r="BZ4" s="414"/>
      <c r="CA4" s="415"/>
      <c r="CB4" s="415"/>
      <c r="CC4" s="415"/>
      <c r="CD4" s="415"/>
      <c r="CE4" s="415"/>
      <c r="CF4" s="415"/>
      <c r="CG4" s="415"/>
      <c r="CH4" s="415"/>
      <c r="CI4" s="415"/>
      <c r="CJ4" s="415"/>
      <c r="CK4" s="415"/>
      <c r="CL4" s="416"/>
      <c r="CM4" s="396" t="s">
        <v>118</v>
      </c>
      <c r="CN4" s="397"/>
      <c r="CO4" s="397"/>
      <c r="CP4" s="397"/>
      <c r="CQ4" s="397"/>
      <c r="CR4" s="397"/>
      <c r="CS4" s="397"/>
      <c r="CT4" s="397"/>
      <c r="CU4" s="397"/>
      <c r="CV4" s="397"/>
      <c r="CW4" s="397"/>
      <c r="CX4" s="397"/>
      <c r="CY4" s="398"/>
      <c r="CZ4" s="396" t="s">
        <v>122</v>
      </c>
      <c r="DA4" s="397"/>
      <c r="DB4" s="397"/>
      <c r="DC4" s="397"/>
      <c r="DD4" s="397"/>
      <c r="DE4" s="397"/>
      <c r="DF4" s="397"/>
      <c r="DG4" s="397"/>
      <c r="DH4" s="397"/>
      <c r="DI4" s="397"/>
      <c r="DJ4" s="397"/>
      <c r="DK4" s="397"/>
      <c r="DL4" s="397"/>
      <c r="DM4" s="398"/>
      <c r="DN4" s="402" t="s">
        <v>561</v>
      </c>
      <c r="DO4" s="402"/>
      <c r="DP4" s="402"/>
      <c r="DQ4" s="402"/>
      <c r="DR4" s="402"/>
      <c r="DS4" s="402"/>
      <c r="DT4" s="402"/>
      <c r="DU4" s="402"/>
      <c r="DV4" s="402"/>
      <c r="DW4" s="402"/>
      <c r="DX4" s="402"/>
      <c r="DY4" s="402"/>
      <c r="DZ4" s="402"/>
      <c r="EA4" s="402"/>
      <c r="EB4" s="402"/>
      <c r="EC4" s="402"/>
      <c r="ED4" s="402"/>
      <c r="EE4" s="402"/>
      <c r="EF4" s="402"/>
      <c r="EG4" s="403"/>
    </row>
    <row r="5" spans="1:137" s="3" customFormat="1" ht="29.25" customHeight="1">
      <c r="A5" s="417"/>
      <c r="B5" s="418"/>
      <c r="C5" s="418"/>
      <c r="D5" s="418"/>
      <c r="E5" s="418"/>
      <c r="F5" s="419"/>
      <c r="G5" s="417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9"/>
      <c r="AC5" s="425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7"/>
      <c r="AP5" s="417"/>
      <c r="AQ5" s="418"/>
      <c r="AR5" s="418"/>
      <c r="AS5" s="418"/>
      <c r="AT5" s="418"/>
      <c r="AU5" s="418"/>
      <c r="AV5" s="418"/>
      <c r="AW5" s="418"/>
      <c r="AX5" s="418"/>
      <c r="AY5" s="418"/>
      <c r="AZ5" s="418"/>
      <c r="BA5" s="418"/>
      <c r="BB5" s="419"/>
      <c r="BC5" s="417"/>
      <c r="BD5" s="418"/>
      <c r="BE5" s="418"/>
      <c r="BF5" s="418"/>
      <c r="BG5" s="418"/>
      <c r="BH5" s="418"/>
      <c r="BI5" s="418"/>
      <c r="BJ5" s="418"/>
      <c r="BK5" s="418"/>
      <c r="BL5" s="419"/>
      <c r="BM5" s="417"/>
      <c r="BN5" s="418"/>
      <c r="BO5" s="418"/>
      <c r="BP5" s="418"/>
      <c r="BQ5" s="418"/>
      <c r="BR5" s="418"/>
      <c r="BS5" s="418"/>
      <c r="BT5" s="418"/>
      <c r="BU5" s="418"/>
      <c r="BV5" s="418"/>
      <c r="BW5" s="418"/>
      <c r="BX5" s="418"/>
      <c r="BY5" s="418"/>
      <c r="BZ5" s="417"/>
      <c r="CA5" s="418"/>
      <c r="CB5" s="418"/>
      <c r="CC5" s="418"/>
      <c r="CD5" s="418"/>
      <c r="CE5" s="418"/>
      <c r="CF5" s="418"/>
      <c r="CG5" s="418"/>
      <c r="CH5" s="418"/>
      <c r="CI5" s="418"/>
      <c r="CJ5" s="418"/>
      <c r="CK5" s="418"/>
      <c r="CL5" s="419"/>
      <c r="CM5" s="399"/>
      <c r="CN5" s="400"/>
      <c r="CO5" s="400"/>
      <c r="CP5" s="400"/>
      <c r="CQ5" s="400"/>
      <c r="CR5" s="400"/>
      <c r="CS5" s="400"/>
      <c r="CT5" s="400"/>
      <c r="CU5" s="400"/>
      <c r="CV5" s="400"/>
      <c r="CW5" s="400"/>
      <c r="CX5" s="400"/>
      <c r="CY5" s="401"/>
      <c r="CZ5" s="399"/>
      <c r="DA5" s="400"/>
      <c r="DB5" s="400"/>
      <c r="DC5" s="400"/>
      <c r="DD5" s="400"/>
      <c r="DE5" s="400"/>
      <c r="DF5" s="400"/>
      <c r="DG5" s="400"/>
      <c r="DH5" s="400"/>
      <c r="DI5" s="400"/>
      <c r="DJ5" s="400"/>
      <c r="DK5" s="400"/>
      <c r="DL5" s="400"/>
      <c r="DM5" s="401"/>
      <c r="DN5" s="404" t="s">
        <v>2</v>
      </c>
      <c r="DO5" s="405"/>
      <c r="DP5" s="405"/>
      <c r="DQ5" s="405"/>
      <c r="DR5" s="405"/>
      <c r="DS5" s="405"/>
      <c r="DT5" s="405"/>
      <c r="DU5" s="405"/>
      <c r="DV5" s="405"/>
      <c r="DW5" s="406"/>
      <c r="DX5" s="404" t="s">
        <v>562</v>
      </c>
      <c r="DY5" s="405"/>
      <c r="DZ5" s="405"/>
      <c r="EA5" s="405"/>
      <c r="EB5" s="405"/>
      <c r="EC5" s="405"/>
      <c r="ED5" s="405"/>
      <c r="EE5" s="405"/>
      <c r="EF5" s="405"/>
      <c r="EG5" s="406"/>
    </row>
    <row r="6" spans="1:137" s="6" customFormat="1" ht="12.75">
      <c r="A6" s="393">
        <v>1</v>
      </c>
      <c r="B6" s="394"/>
      <c r="C6" s="394"/>
      <c r="D6" s="394"/>
      <c r="E6" s="394"/>
      <c r="F6" s="395"/>
      <c r="G6" s="393">
        <v>2</v>
      </c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5"/>
      <c r="AC6" s="393">
        <v>3</v>
      </c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8"/>
      <c r="AP6" s="393">
        <v>4</v>
      </c>
      <c r="AQ6" s="394"/>
      <c r="AR6" s="394"/>
      <c r="AS6" s="394"/>
      <c r="AT6" s="394"/>
      <c r="AU6" s="394"/>
      <c r="AV6" s="394"/>
      <c r="AW6" s="394"/>
      <c r="AX6" s="394"/>
      <c r="AY6" s="394"/>
      <c r="AZ6" s="394"/>
      <c r="BA6" s="394"/>
      <c r="BB6" s="395"/>
      <c r="BC6" s="393">
        <v>5</v>
      </c>
      <c r="BD6" s="394"/>
      <c r="BE6" s="394"/>
      <c r="BF6" s="394"/>
      <c r="BG6" s="394"/>
      <c r="BH6" s="394"/>
      <c r="BI6" s="394"/>
      <c r="BJ6" s="394"/>
      <c r="BK6" s="394"/>
      <c r="BL6" s="395"/>
      <c r="BM6" s="393">
        <v>6</v>
      </c>
      <c r="BN6" s="394"/>
      <c r="BO6" s="394"/>
      <c r="BP6" s="394"/>
      <c r="BQ6" s="394"/>
      <c r="BR6" s="394"/>
      <c r="BS6" s="394"/>
      <c r="BT6" s="394"/>
      <c r="BU6" s="394"/>
      <c r="BV6" s="394"/>
      <c r="BW6" s="394"/>
      <c r="BX6" s="394"/>
      <c r="BY6" s="394"/>
      <c r="BZ6" s="393">
        <v>7</v>
      </c>
      <c r="CA6" s="394"/>
      <c r="CB6" s="394"/>
      <c r="CC6" s="394"/>
      <c r="CD6" s="394"/>
      <c r="CE6" s="394"/>
      <c r="CF6" s="394"/>
      <c r="CG6" s="394"/>
      <c r="CH6" s="394"/>
      <c r="CI6" s="394"/>
      <c r="CJ6" s="394"/>
      <c r="CK6" s="394"/>
      <c r="CL6" s="395"/>
      <c r="CM6" s="393">
        <v>8</v>
      </c>
      <c r="CN6" s="394"/>
      <c r="CO6" s="394"/>
      <c r="CP6" s="394"/>
      <c r="CQ6" s="394"/>
      <c r="CR6" s="394"/>
      <c r="CS6" s="394"/>
      <c r="CT6" s="394"/>
      <c r="CU6" s="394"/>
      <c r="CV6" s="394"/>
      <c r="CW6" s="394"/>
      <c r="CX6" s="394"/>
      <c r="CY6" s="395"/>
      <c r="CZ6" s="393">
        <v>9</v>
      </c>
      <c r="DA6" s="394"/>
      <c r="DB6" s="394"/>
      <c r="DC6" s="394"/>
      <c r="DD6" s="394"/>
      <c r="DE6" s="394"/>
      <c r="DF6" s="394"/>
      <c r="DG6" s="394"/>
      <c r="DH6" s="394"/>
      <c r="DI6" s="394"/>
      <c r="DJ6" s="394"/>
      <c r="DK6" s="394"/>
      <c r="DL6" s="394"/>
      <c r="DM6" s="395"/>
      <c r="DN6" s="393">
        <v>10</v>
      </c>
      <c r="DO6" s="394"/>
      <c r="DP6" s="394"/>
      <c r="DQ6" s="394"/>
      <c r="DR6" s="394"/>
      <c r="DS6" s="394"/>
      <c r="DT6" s="394"/>
      <c r="DU6" s="394"/>
      <c r="DV6" s="394"/>
      <c r="DW6" s="395"/>
      <c r="DX6" s="393">
        <v>11</v>
      </c>
      <c r="DY6" s="394"/>
      <c r="DZ6" s="394"/>
      <c r="EA6" s="394"/>
      <c r="EB6" s="394"/>
      <c r="EC6" s="394"/>
      <c r="ED6" s="394"/>
      <c r="EE6" s="394"/>
      <c r="EF6" s="394"/>
      <c r="EG6" s="395"/>
    </row>
    <row r="7" spans="1:137" s="5" customFormat="1" ht="98.25" customHeight="1">
      <c r="A7" s="383" t="s">
        <v>7</v>
      </c>
      <c r="B7" s="384"/>
      <c r="C7" s="384"/>
      <c r="D7" s="384"/>
      <c r="E7" s="384"/>
      <c r="F7" s="385"/>
      <c r="G7" s="386" t="s">
        <v>563</v>
      </c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87"/>
      <c r="AC7" s="371" t="s">
        <v>1</v>
      </c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3"/>
      <c r="AP7" s="371" t="s">
        <v>1</v>
      </c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3"/>
      <c r="BC7" s="371" t="s">
        <v>1</v>
      </c>
      <c r="BD7" s="372"/>
      <c r="BE7" s="372"/>
      <c r="BF7" s="372"/>
      <c r="BG7" s="372"/>
      <c r="BH7" s="372"/>
      <c r="BI7" s="372"/>
      <c r="BJ7" s="372"/>
      <c r="BK7" s="372"/>
      <c r="BL7" s="373"/>
      <c r="BM7" s="371" t="s">
        <v>1</v>
      </c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8">
        <f>BZ8+BZ9</f>
        <v>17330</v>
      </c>
      <c r="CA7" s="388"/>
      <c r="CB7" s="388"/>
      <c r="CC7" s="388"/>
      <c r="CD7" s="388"/>
      <c r="CE7" s="388"/>
      <c r="CF7" s="388"/>
      <c r="CG7" s="388"/>
      <c r="CH7" s="388"/>
      <c r="CI7" s="388"/>
      <c r="CJ7" s="388"/>
      <c r="CK7" s="388"/>
      <c r="CL7" s="389"/>
      <c r="CM7" s="366"/>
      <c r="CN7" s="367"/>
      <c r="CO7" s="367"/>
      <c r="CP7" s="367"/>
      <c r="CQ7" s="367"/>
      <c r="CR7" s="367"/>
      <c r="CS7" s="367"/>
      <c r="CT7" s="367"/>
      <c r="CU7" s="367"/>
      <c r="CV7" s="367"/>
      <c r="CW7" s="367"/>
      <c r="CX7" s="367"/>
      <c r="CY7" s="368"/>
      <c r="CZ7" s="366"/>
      <c r="DA7" s="367"/>
      <c r="DB7" s="367"/>
      <c r="DC7" s="367"/>
      <c r="DD7" s="367"/>
      <c r="DE7" s="367"/>
      <c r="DF7" s="367"/>
      <c r="DG7" s="367"/>
      <c r="DH7" s="367"/>
      <c r="DI7" s="367"/>
      <c r="DJ7" s="367"/>
      <c r="DK7" s="367"/>
      <c r="DL7" s="367"/>
      <c r="DM7" s="368"/>
      <c r="DN7" s="366"/>
      <c r="DO7" s="367"/>
      <c r="DP7" s="367"/>
      <c r="DQ7" s="367"/>
      <c r="DR7" s="367"/>
      <c r="DS7" s="367"/>
      <c r="DT7" s="367"/>
      <c r="DU7" s="367"/>
      <c r="DV7" s="367"/>
      <c r="DW7" s="368"/>
      <c r="DX7" s="371"/>
      <c r="DY7" s="372"/>
      <c r="DZ7" s="372"/>
      <c r="EA7" s="372"/>
      <c r="EB7" s="372"/>
      <c r="EC7" s="372"/>
      <c r="ED7" s="372"/>
      <c r="EE7" s="372"/>
      <c r="EF7" s="372"/>
      <c r="EG7" s="373"/>
    </row>
    <row r="8" spans="1:137" s="5" customFormat="1" ht="78" customHeight="1">
      <c r="A8" s="383" t="s">
        <v>23</v>
      </c>
      <c r="B8" s="384"/>
      <c r="C8" s="384"/>
      <c r="D8" s="384"/>
      <c r="E8" s="384"/>
      <c r="F8" s="385"/>
      <c r="G8" s="386" t="s">
        <v>564</v>
      </c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87"/>
      <c r="AC8" s="366">
        <v>212</v>
      </c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8"/>
      <c r="AP8" s="366">
        <v>700</v>
      </c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8"/>
      <c r="BC8" s="366">
        <v>1</v>
      </c>
      <c r="BD8" s="367"/>
      <c r="BE8" s="367"/>
      <c r="BF8" s="367"/>
      <c r="BG8" s="367"/>
      <c r="BH8" s="367"/>
      <c r="BI8" s="367"/>
      <c r="BJ8" s="367"/>
      <c r="BK8" s="367"/>
      <c r="BL8" s="368"/>
      <c r="BM8" s="366">
        <v>3</v>
      </c>
      <c r="BN8" s="367"/>
      <c r="BO8" s="367"/>
      <c r="BP8" s="367"/>
      <c r="BQ8" s="367"/>
      <c r="BR8" s="367"/>
      <c r="BS8" s="367"/>
      <c r="BT8" s="367"/>
      <c r="BU8" s="367"/>
      <c r="BV8" s="367"/>
      <c r="BW8" s="367"/>
      <c r="BX8" s="367"/>
      <c r="BY8" s="367"/>
      <c r="BZ8" s="378">
        <f>AP8*BC8*BM8</f>
        <v>2100</v>
      </c>
      <c r="CA8" s="388"/>
      <c r="CB8" s="388"/>
      <c r="CC8" s="388"/>
      <c r="CD8" s="388"/>
      <c r="CE8" s="388"/>
      <c r="CF8" s="388"/>
      <c r="CG8" s="388"/>
      <c r="CH8" s="388"/>
      <c r="CI8" s="388"/>
      <c r="CJ8" s="388"/>
      <c r="CK8" s="388"/>
      <c r="CL8" s="389"/>
      <c r="CM8" s="366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367"/>
      <c r="CY8" s="368"/>
      <c r="CZ8" s="366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367"/>
      <c r="DL8" s="367"/>
      <c r="DM8" s="368"/>
      <c r="DN8" s="366"/>
      <c r="DO8" s="367"/>
      <c r="DP8" s="367"/>
      <c r="DQ8" s="367"/>
      <c r="DR8" s="367"/>
      <c r="DS8" s="367"/>
      <c r="DT8" s="367"/>
      <c r="DU8" s="367"/>
      <c r="DV8" s="367"/>
      <c r="DW8" s="368"/>
      <c r="DX8" s="371"/>
      <c r="DY8" s="372"/>
      <c r="DZ8" s="372"/>
      <c r="EA8" s="372"/>
      <c r="EB8" s="372"/>
      <c r="EC8" s="372"/>
      <c r="ED8" s="372"/>
      <c r="EE8" s="372"/>
      <c r="EF8" s="372"/>
      <c r="EG8" s="373"/>
    </row>
    <row r="9" spans="1:137" s="5" customFormat="1" ht="51.75" customHeight="1">
      <c r="A9" s="383" t="s">
        <v>24</v>
      </c>
      <c r="B9" s="384"/>
      <c r="C9" s="384"/>
      <c r="D9" s="384"/>
      <c r="E9" s="384"/>
      <c r="F9" s="385"/>
      <c r="G9" s="386" t="s">
        <v>565</v>
      </c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87"/>
      <c r="AC9" s="366">
        <v>226</v>
      </c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8"/>
      <c r="AP9" s="390">
        <f>BZ9/BM9</f>
        <v>5076.666666666667</v>
      </c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2"/>
      <c r="BC9" s="366">
        <v>1</v>
      </c>
      <c r="BD9" s="367"/>
      <c r="BE9" s="367"/>
      <c r="BF9" s="367"/>
      <c r="BG9" s="367"/>
      <c r="BH9" s="367"/>
      <c r="BI9" s="367"/>
      <c r="BJ9" s="367"/>
      <c r="BK9" s="367"/>
      <c r="BL9" s="368"/>
      <c r="BM9" s="366">
        <v>3</v>
      </c>
      <c r="BN9" s="367"/>
      <c r="BO9" s="367"/>
      <c r="BP9" s="367"/>
      <c r="BQ9" s="367"/>
      <c r="BR9" s="367"/>
      <c r="BS9" s="367"/>
      <c r="BT9" s="367"/>
      <c r="BU9" s="367"/>
      <c r="BV9" s="367"/>
      <c r="BW9" s="367"/>
      <c r="BX9" s="367"/>
      <c r="BY9" s="367"/>
      <c r="BZ9" s="378">
        <v>15230</v>
      </c>
      <c r="CA9" s="388"/>
      <c r="CB9" s="388"/>
      <c r="CC9" s="388"/>
      <c r="CD9" s="388"/>
      <c r="CE9" s="388"/>
      <c r="CF9" s="388"/>
      <c r="CG9" s="388"/>
      <c r="CH9" s="388"/>
      <c r="CI9" s="388"/>
      <c r="CJ9" s="388"/>
      <c r="CK9" s="388"/>
      <c r="CL9" s="389"/>
      <c r="CM9" s="366"/>
      <c r="CN9" s="367"/>
      <c r="CO9" s="367"/>
      <c r="CP9" s="367"/>
      <c r="CQ9" s="367"/>
      <c r="CR9" s="367"/>
      <c r="CS9" s="367"/>
      <c r="CT9" s="367"/>
      <c r="CU9" s="367"/>
      <c r="CV9" s="367"/>
      <c r="CW9" s="367"/>
      <c r="CX9" s="367"/>
      <c r="CY9" s="368"/>
      <c r="CZ9" s="366"/>
      <c r="DA9" s="367"/>
      <c r="DB9" s="367"/>
      <c r="DC9" s="367"/>
      <c r="DD9" s="367"/>
      <c r="DE9" s="367"/>
      <c r="DF9" s="367"/>
      <c r="DG9" s="367"/>
      <c r="DH9" s="367"/>
      <c r="DI9" s="367"/>
      <c r="DJ9" s="367"/>
      <c r="DK9" s="367"/>
      <c r="DL9" s="367"/>
      <c r="DM9" s="368"/>
      <c r="DN9" s="366"/>
      <c r="DO9" s="367"/>
      <c r="DP9" s="367"/>
      <c r="DQ9" s="367"/>
      <c r="DR9" s="367"/>
      <c r="DS9" s="367"/>
      <c r="DT9" s="367"/>
      <c r="DU9" s="367"/>
      <c r="DV9" s="367"/>
      <c r="DW9" s="368"/>
      <c r="DX9" s="371"/>
      <c r="DY9" s="372"/>
      <c r="DZ9" s="372"/>
      <c r="EA9" s="372"/>
      <c r="EB9" s="372"/>
      <c r="EC9" s="372"/>
      <c r="ED9" s="372"/>
      <c r="EE9" s="372"/>
      <c r="EF9" s="372"/>
      <c r="EG9" s="373"/>
    </row>
    <row r="10" spans="1:137" s="5" customFormat="1" ht="39" customHeight="1" hidden="1">
      <c r="A10" s="383" t="s">
        <v>25</v>
      </c>
      <c r="B10" s="384"/>
      <c r="C10" s="384"/>
      <c r="D10" s="384"/>
      <c r="E10" s="384"/>
      <c r="F10" s="385"/>
      <c r="G10" s="386" t="s">
        <v>566</v>
      </c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87"/>
      <c r="AC10" s="366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8"/>
      <c r="AP10" s="366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8"/>
      <c r="BC10" s="366"/>
      <c r="BD10" s="367"/>
      <c r="BE10" s="367"/>
      <c r="BF10" s="367"/>
      <c r="BG10" s="367"/>
      <c r="BH10" s="367"/>
      <c r="BI10" s="367"/>
      <c r="BJ10" s="367"/>
      <c r="BK10" s="367"/>
      <c r="BL10" s="368"/>
      <c r="BM10" s="366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367"/>
      <c r="BZ10" s="366"/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8"/>
      <c r="CM10" s="366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8"/>
      <c r="CZ10" s="366"/>
      <c r="DA10" s="367"/>
      <c r="DB10" s="367"/>
      <c r="DC10" s="367"/>
      <c r="DD10" s="367"/>
      <c r="DE10" s="367"/>
      <c r="DF10" s="367"/>
      <c r="DG10" s="367"/>
      <c r="DH10" s="367"/>
      <c r="DI10" s="367"/>
      <c r="DJ10" s="367"/>
      <c r="DK10" s="367"/>
      <c r="DL10" s="367"/>
      <c r="DM10" s="368"/>
      <c r="DN10" s="366"/>
      <c r="DO10" s="367"/>
      <c r="DP10" s="367"/>
      <c r="DQ10" s="367"/>
      <c r="DR10" s="367"/>
      <c r="DS10" s="367"/>
      <c r="DT10" s="367"/>
      <c r="DU10" s="367"/>
      <c r="DV10" s="367"/>
      <c r="DW10" s="368"/>
      <c r="DX10" s="371"/>
      <c r="DY10" s="372"/>
      <c r="DZ10" s="372"/>
      <c r="EA10" s="372"/>
      <c r="EB10" s="372"/>
      <c r="EC10" s="372"/>
      <c r="ED10" s="372"/>
      <c r="EE10" s="372"/>
      <c r="EF10" s="372"/>
      <c r="EG10" s="373"/>
    </row>
    <row r="11" spans="1:137" s="5" customFormat="1" ht="16.5" customHeight="1" hidden="1">
      <c r="A11" s="379"/>
      <c r="B11" s="380"/>
      <c r="C11" s="380"/>
      <c r="D11" s="380"/>
      <c r="E11" s="380"/>
      <c r="F11" s="381"/>
      <c r="G11" s="382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7"/>
      <c r="AC11" s="366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8"/>
      <c r="AP11" s="366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8"/>
      <c r="BC11" s="366"/>
      <c r="BD11" s="367"/>
      <c r="BE11" s="367"/>
      <c r="BF11" s="367"/>
      <c r="BG11" s="367"/>
      <c r="BH11" s="367"/>
      <c r="BI11" s="367"/>
      <c r="BJ11" s="367"/>
      <c r="BK11" s="367"/>
      <c r="BL11" s="368"/>
      <c r="BM11" s="366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6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8"/>
      <c r="CM11" s="366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8"/>
      <c r="CZ11" s="366"/>
      <c r="DA11" s="367"/>
      <c r="DB11" s="367"/>
      <c r="DC11" s="367"/>
      <c r="DD11" s="367"/>
      <c r="DE11" s="367"/>
      <c r="DF11" s="367"/>
      <c r="DG11" s="367"/>
      <c r="DH11" s="367"/>
      <c r="DI11" s="367"/>
      <c r="DJ11" s="367"/>
      <c r="DK11" s="367"/>
      <c r="DL11" s="367"/>
      <c r="DM11" s="368"/>
      <c r="DN11" s="366"/>
      <c r="DO11" s="367"/>
      <c r="DP11" s="367"/>
      <c r="DQ11" s="367"/>
      <c r="DR11" s="367"/>
      <c r="DS11" s="367"/>
      <c r="DT11" s="367"/>
      <c r="DU11" s="367"/>
      <c r="DV11" s="367"/>
      <c r="DW11" s="368"/>
      <c r="DX11" s="371"/>
      <c r="DY11" s="372"/>
      <c r="DZ11" s="372"/>
      <c r="EA11" s="372"/>
      <c r="EB11" s="372"/>
      <c r="EC11" s="372"/>
      <c r="ED11" s="372"/>
      <c r="EE11" s="372"/>
      <c r="EF11" s="372"/>
      <c r="EG11" s="373"/>
    </row>
    <row r="12" spans="1:137" s="5" customFormat="1" ht="82.5" customHeight="1" hidden="1">
      <c r="A12" s="383" t="s">
        <v>8</v>
      </c>
      <c r="B12" s="384"/>
      <c r="C12" s="384"/>
      <c r="D12" s="384"/>
      <c r="E12" s="384"/>
      <c r="F12" s="385"/>
      <c r="G12" s="382" t="s">
        <v>567</v>
      </c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7"/>
      <c r="AC12" s="371" t="s">
        <v>1</v>
      </c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3"/>
      <c r="AP12" s="371" t="s">
        <v>1</v>
      </c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3"/>
      <c r="BC12" s="371" t="s">
        <v>1</v>
      </c>
      <c r="BD12" s="372"/>
      <c r="BE12" s="372"/>
      <c r="BF12" s="372"/>
      <c r="BG12" s="372"/>
      <c r="BH12" s="372"/>
      <c r="BI12" s="372"/>
      <c r="BJ12" s="372"/>
      <c r="BK12" s="372"/>
      <c r="BL12" s="373"/>
      <c r="BM12" s="371" t="s">
        <v>1</v>
      </c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66"/>
      <c r="CA12" s="367"/>
      <c r="CB12" s="367"/>
      <c r="CC12" s="367"/>
      <c r="CD12" s="367"/>
      <c r="CE12" s="367"/>
      <c r="CF12" s="367"/>
      <c r="CG12" s="367"/>
      <c r="CH12" s="367"/>
      <c r="CI12" s="367"/>
      <c r="CJ12" s="367"/>
      <c r="CK12" s="367"/>
      <c r="CL12" s="368"/>
      <c r="CM12" s="366"/>
      <c r="CN12" s="367"/>
      <c r="CO12" s="367"/>
      <c r="CP12" s="367"/>
      <c r="CQ12" s="367"/>
      <c r="CR12" s="367"/>
      <c r="CS12" s="367"/>
      <c r="CT12" s="367"/>
      <c r="CU12" s="367"/>
      <c r="CV12" s="367"/>
      <c r="CW12" s="367"/>
      <c r="CX12" s="367"/>
      <c r="CY12" s="368"/>
      <c r="CZ12" s="366"/>
      <c r="DA12" s="367"/>
      <c r="DB12" s="367"/>
      <c r="DC12" s="367"/>
      <c r="DD12" s="367"/>
      <c r="DE12" s="367"/>
      <c r="DF12" s="367"/>
      <c r="DG12" s="367"/>
      <c r="DH12" s="367"/>
      <c r="DI12" s="367"/>
      <c r="DJ12" s="367"/>
      <c r="DK12" s="367"/>
      <c r="DL12" s="367"/>
      <c r="DM12" s="368"/>
      <c r="DN12" s="366"/>
      <c r="DO12" s="367"/>
      <c r="DP12" s="367"/>
      <c r="DQ12" s="367"/>
      <c r="DR12" s="367"/>
      <c r="DS12" s="367"/>
      <c r="DT12" s="367"/>
      <c r="DU12" s="367"/>
      <c r="DV12" s="367"/>
      <c r="DW12" s="368"/>
      <c r="DX12" s="371"/>
      <c r="DY12" s="372"/>
      <c r="DZ12" s="372"/>
      <c r="EA12" s="372"/>
      <c r="EB12" s="372"/>
      <c r="EC12" s="372"/>
      <c r="ED12" s="372"/>
      <c r="EE12" s="372"/>
      <c r="EF12" s="372"/>
      <c r="EG12" s="373"/>
    </row>
    <row r="13" spans="1:137" s="5" customFormat="1" ht="78.75" customHeight="1" hidden="1">
      <c r="A13" s="383" t="s">
        <v>26</v>
      </c>
      <c r="B13" s="384"/>
      <c r="C13" s="384"/>
      <c r="D13" s="384"/>
      <c r="E13" s="384"/>
      <c r="F13" s="385"/>
      <c r="G13" s="382" t="s">
        <v>564</v>
      </c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7"/>
      <c r="AC13" s="366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8"/>
      <c r="AP13" s="366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8"/>
      <c r="BC13" s="366"/>
      <c r="BD13" s="367"/>
      <c r="BE13" s="367"/>
      <c r="BF13" s="367"/>
      <c r="BG13" s="367"/>
      <c r="BH13" s="367"/>
      <c r="BI13" s="367"/>
      <c r="BJ13" s="367"/>
      <c r="BK13" s="367"/>
      <c r="BL13" s="368"/>
      <c r="BM13" s="366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6"/>
      <c r="CA13" s="367"/>
      <c r="CB13" s="367"/>
      <c r="CC13" s="367"/>
      <c r="CD13" s="367"/>
      <c r="CE13" s="367"/>
      <c r="CF13" s="367"/>
      <c r="CG13" s="367"/>
      <c r="CH13" s="367"/>
      <c r="CI13" s="367"/>
      <c r="CJ13" s="367"/>
      <c r="CK13" s="367"/>
      <c r="CL13" s="368"/>
      <c r="CM13" s="366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8"/>
      <c r="CZ13" s="366"/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8"/>
      <c r="DN13" s="366"/>
      <c r="DO13" s="367"/>
      <c r="DP13" s="367"/>
      <c r="DQ13" s="367"/>
      <c r="DR13" s="367"/>
      <c r="DS13" s="367"/>
      <c r="DT13" s="367"/>
      <c r="DU13" s="367"/>
      <c r="DV13" s="367"/>
      <c r="DW13" s="368"/>
      <c r="DX13" s="371"/>
      <c r="DY13" s="372"/>
      <c r="DZ13" s="372"/>
      <c r="EA13" s="372"/>
      <c r="EB13" s="372"/>
      <c r="EC13" s="372"/>
      <c r="ED13" s="372"/>
      <c r="EE13" s="372"/>
      <c r="EF13" s="372"/>
      <c r="EG13" s="373"/>
    </row>
    <row r="14" spans="1:137" s="5" customFormat="1" ht="54" customHeight="1" hidden="1">
      <c r="A14" s="383" t="s">
        <v>27</v>
      </c>
      <c r="B14" s="384"/>
      <c r="C14" s="384"/>
      <c r="D14" s="384"/>
      <c r="E14" s="384"/>
      <c r="F14" s="385"/>
      <c r="G14" s="382" t="s">
        <v>565</v>
      </c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7"/>
      <c r="AC14" s="366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8"/>
      <c r="AP14" s="366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8"/>
      <c r="BC14" s="366"/>
      <c r="BD14" s="367"/>
      <c r="BE14" s="367"/>
      <c r="BF14" s="367"/>
      <c r="BG14" s="367"/>
      <c r="BH14" s="367"/>
      <c r="BI14" s="367"/>
      <c r="BJ14" s="367"/>
      <c r="BK14" s="367"/>
      <c r="BL14" s="368"/>
      <c r="BM14" s="366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6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8"/>
      <c r="CM14" s="366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8"/>
      <c r="CZ14" s="366"/>
      <c r="DA14" s="367"/>
      <c r="DB14" s="367"/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8"/>
      <c r="DN14" s="366"/>
      <c r="DO14" s="367"/>
      <c r="DP14" s="367"/>
      <c r="DQ14" s="367"/>
      <c r="DR14" s="367"/>
      <c r="DS14" s="367"/>
      <c r="DT14" s="367"/>
      <c r="DU14" s="367"/>
      <c r="DV14" s="367"/>
      <c r="DW14" s="368"/>
      <c r="DX14" s="371"/>
      <c r="DY14" s="372"/>
      <c r="DZ14" s="372"/>
      <c r="EA14" s="372"/>
      <c r="EB14" s="372"/>
      <c r="EC14" s="372"/>
      <c r="ED14" s="372"/>
      <c r="EE14" s="372"/>
      <c r="EF14" s="372"/>
      <c r="EG14" s="373"/>
    </row>
    <row r="15" spans="1:137" s="5" customFormat="1" ht="39" customHeight="1" hidden="1">
      <c r="A15" s="383" t="s">
        <v>28</v>
      </c>
      <c r="B15" s="384"/>
      <c r="C15" s="384"/>
      <c r="D15" s="384"/>
      <c r="E15" s="384"/>
      <c r="F15" s="385"/>
      <c r="G15" s="382" t="s">
        <v>566</v>
      </c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7"/>
      <c r="AC15" s="366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8"/>
      <c r="AP15" s="366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8"/>
      <c r="BC15" s="366"/>
      <c r="BD15" s="367"/>
      <c r="BE15" s="367"/>
      <c r="BF15" s="367"/>
      <c r="BG15" s="367"/>
      <c r="BH15" s="367"/>
      <c r="BI15" s="367"/>
      <c r="BJ15" s="367"/>
      <c r="BK15" s="367"/>
      <c r="BL15" s="368"/>
      <c r="BM15" s="366"/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  <c r="BX15" s="367"/>
      <c r="BY15" s="367"/>
      <c r="BZ15" s="366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7"/>
      <c r="CL15" s="368"/>
      <c r="CM15" s="366"/>
      <c r="CN15" s="367"/>
      <c r="CO15" s="367"/>
      <c r="CP15" s="367"/>
      <c r="CQ15" s="367"/>
      <c r="CR15" s="367"/>
      <c r="CS15" s="367"/>
      <c r="CT15" s="367"/>
      <c r="CU15" s="367"/>
      <c r="CV15" s="367"/>
      <c r="CW15" s="367"/>
      <c r="CX15" s="367"/>
      <c r="CY15" s="368"/>
      <c r="CZ15" s="366"/>
      <c r="DA15" s="367"/>
      <c r="DB15" s="367"/>
      <c r="DC15" s="367"/>
      <c r="DD15" s="367"/>
      <c r="DE15" s="367"/>
      <c r="DF15" s="367"/>
      <c r="DG15" s="367"/>
      <c r="DH15" s="367"/>
      <c r="DI15" s="367"/>
      <c r="DJ15" s="367"/>
      <c r="DK15" s="367"/>
      <c r="DL15" s="367"/>
      <c r="DM15" s="368"/>
      <c r="DN15" s="366"/>
      <c r="DO15" s="367"/>
      <c r="DP15" s="367"/>
      <c r="DQ15" s="367"/>
      <c r="DR15" s="367"/>
      <c r="DS15" s="367"/>
      <c r="DT15" s="367"/>
      <c r="DU15" s="367"/>
      <c r="DV15" s="367"/>
      <c r="DW15" s="368"/>
      <c r="DX15" s="371"/>
      <c r="DY15" s="372"/>
      <c r="DZ15" s="372"/>
      <c r="EA15" s="372"/>
      <c r="EB15" s="372"/>
      <c r="EC15" s="372"/>
      <c r="ED15" s="372"/>
      <c r="EE15" s="372"/>
      <c r="EF15" s="372"/>
      <c r="EG15" s="373"/>
    </row>
    <row r="16" spans="1:137" s="5" customFormat="1" ht="16.5" customHeight="1" hidden="1">
      <c r="A16" s="379"/>
      <c r="B16" s="380"/>
      <c r="C16" s="380"/>
      <c r="D16" s="380"/>
      <c r="E16" s="380"/>
      <c r="F16" s="381"/>
      <c r="G16" s="382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7"/>
      <c r="AC16" s="366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8"/>
      <c r="AP16" s="366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8"/>
      <c r="BC16" s="366"/>
      <c r="BD16" s="367"/>
      <c r="BE16" s="367"/>
      <c r="BF16" s="367"/>
      <c r="BG16" s="367"/>
      <c r="BH16" s="367"/>
      <c r="BI16" s="367"/>
      <c r="BJ16" s="367"/>
      <c r="BK16" s="367"/>
      <c r="BL16" s="368"/>
      <c r="BM16" s="366"/>
      <c r="BN16" s="367"/>
      <c r="BO16" s="367"/>
      <c r="BP16" s="367"/>
      <c r="BQ16" s="367"/>
      <c r="BR16" s="367"/>
      <c r="BS16" s="367"/>
      <c r="BT16" s="367"/>
      <c r="BU16" s="367"/>
      <c r="BV16" s="367"/>
      <c r="BW16" s="367"/>
      <c r="BX16" s="367"/>
      <c r="BY16" s="367"/>
      <c r="BZ16" s="366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367"/>
      <c r="CL16" s="368"/>
      <c r="CM16" s="366"/>
      <c r="CN16" s="367"/>
      <c r="CO16" s="367"/>
      <c r="CP16" s="367"/>
      <c r="CQ16" s="367"/>
      <c r="CR16" s="367"/>
      <c r="CS16" s="367"/>
      <c r="CT16" s="367"/>
      <c r="CU16" s="367"/>
      <c r="CV16" s="367"/>
      <c r="CW16" s="367"/>
      <c r="CX16" s="367"/>
      <c r="CY16" s="368"/>
      <c r="CZ16" s="366"/>
      <c r="DA16" s="367"/>
      <c r="DB16" s="367"/>
      <c r="DC16" s="367"/>
      <c r="DD16" s="367"/>
      <c r="DE16" s="367"/>
      <c r="DF16" s="367"/>
      <c r="DG16" s="367"/>
      <c r="DH16" s="367"/>
      <c r="DI16" s="367"/>
      <c r="DJ16" s="367"/>
      <c r="DK16" s="367"/>
      <c r="DL16" s="367"/>
      <c r="DM16" s="368"/>
      <c r="DN16" s="366"/>
      <c r="DO16" s="367"/>
      <c r="DP16" s="367"/>
      <c r="DQ16" s="367"/>
      <c r="DR16" s="367"/>
      <c r="DS16" s="367"/>
      <c r="DT16" s="367"/>
      <c r="DU16" s="367"/>
      <c r="DV16" s="367"/>
      <c r="DW16" s="368"/>
      <c r="DX16" s="371"/>
      <c r="DY16" s="372"/>
      <c r="DZ16" s="372"/>
      <c r="EA16" s="372"/>
      <c r="EB16" s="372"/>
      <c r="EC16" s="372"/>
      <c r="ED16" s="372"/>
      <c r="EE16" s="372"/>
      <c r="EF16" s="372"/>
      <c r="EG16" s="373"/>
    </row>
    <row r="17" spans="1:137" s="5" customFormat="1" ht="16.5" customHeight="1">
      <c r="A17" s="374" t="s">
        <v>18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  <c r="AW17" s="376"/>
      <c r="AX17" s="376"/>
      <c r="AY17" s="376"/>
      <c r="AZ17" s="376"/>
      <c r="BA17" s="376"/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6"/>
      <c r="BN17" s="376"/>
      <c r="BO17" s="376"/>
      <c r="BP17" s="376"/>
      <c r="BQ17" s="376"/>
      <c r="BR17" s="376"/>
      <c r="BS17" s="376"/>
      <c r="BT17" s="376"/>
      <c r="BU17" s="376"/>
      <c r="BV17" s="376"/>
      <c r="BW17" s="376"/>
      <c r="BX17" s="376"/>
      <c r="BY17" s="377"/>
      <c r="BZ17" s="378">
        <f>BZ7</f>
        <v>17330</v>
      </c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8"/>
      <c r="CM17" s="366"/>
      <c r="CN17" s="367"/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68"/>
      <c r="CZ17" s="366"/>
      <c r="DA17" s="367"/>
      <c r="DB17" s="367"/>
      <c r="DC17" s="367"/>
      <c r="DD17" s="367"/>
      <c r="DE17" s="367"/>
      <c r="DF17" s="367"/>
      <c r="DG17" s="367"/>
      <c r="DH17" s="367"/>
      <c r="DI17" s="367"/>
      <c r="DJ17" s="367"/>
      <c r="DK17" s="367"/>
      <c r="DL17" s="367"/>
      <c r="DM17" s="368"/>
      <c r="DN17" s="366"/>
      <c r="DO17" s="367"/>
      <c r="DP17" s="367"/>
      <c r="DQ17" s="367"/>
      <c r="DR17" s="367"/>
      <c r="DS17" s="367"/>
      <c r="DT17" s="367"/>
      <c r="DU17" s="367"/>
      <c r="DV17" s="367"/>
      <c r="DW17" s="368"/>
      <c r="DX17" s="366"/>
      <c r="DY17" s="367"/>
      <c r="DZ17" s="367"/>
      <c r="EA17" s="367"/>
      <c r="EB17" s="367"/>
      <c r="EC17" s="367"/>
      <c r="ED17" s="367"/>
      <c r="EE17" s="367"/>
      <c r="EF17" s="367"/>
      <c r="EG17" s="368"/>
    </row>
    <row r="18" spans="1:137" ht="21" customHeight="1">
      <c r="A18" s="369" t="s">
        <v>568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370"/>
      <c r="BC18" s="370"/>
      <c r="BD18" s="370"/>
      <c r="BE18" s="370"/>
      <c r="BF18" s="370"/>
      <c r="BG18" s="370"/>
      <c r="BH18" s="370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  <c r="CB18" s="370"/>
      <c r="CC18" s="370"/>
      <c r="CD18" s="370"/>
      <c r="CE18" s="370"/>
      <c r="CF18" s="370"/>
      <c r="CG18" s="370"/>
      <c r="CH18" s="370"/>
      <c r="CI18" s="370"/>
      <c r="CJ18" s="370"/>
      <c r="CK18" s="370"/>
      <c r="CL18" s="370"/>
      <c r="CM18" s="370"/>
      <c r="CN18" s="370"/>
      <c r="CO18" s="370"/>
      <c r="CP18" s="370"/>
      <c r="CQ18" s="370"/>
      <c r="CR18" s="370"/>
      <c r="CS18" s="370"/>
      <c r="CT18" s="370"/>
      <c r="CU18" s="370"/>
      <c r="CV18" s="370"/>
      <c r="CW18" s="370"/>
      <c r="CX18" s="370"/>
      <c r="CY18" s="370"/>
      <c r="CZ18" s="370"/>
      <c r="DA18" s="370"/>
      <c r="DB18" s="370"/>
      <c r="DC18" s="370"/>
      <c r="DD18" s="370"/>
      <c r="DE18" s="370"/>
      <c r="DF18" s="370"/>
      <c r="DG18" s="370"/>
      <c r="DH18" s="370"/>
      <c r="DI18" s="370"/>
      <c r="DJ18" s="370"/>
      <c r="DK18" s="370"/>
      <c r="DL18" s="370"/>
      <c r="DM18" s="370"/>
      <c r="DN18" s="370"/>
      <c r="DO18" s="370"/>
      <c r="DP18" s="370"/>
      <c r="DQ18" s="370"/>
      <c r="DR18" s="370"/>
      <c r="DS18" s="370"/>
      <c r="DT18" s="370"/>
      <c r="DU18" s="370"/>
      <c r="DV18" s="370"/>
      <c r="DW18" s="370"/>
      <c r="DX18" s="370"/>
      <c r="DY18" s="370"/>
      <c r="DZ18" s="370"/>
      <c r="EA18" s="370"/>
      <c r="EB18" s="370"/>
      <c r="EC18" s="370"/>
      <c r="ED18" s="370"/>
      <c r="EE18" s="370"/>
      <c r="EF18" s="370"/>
      <c r="EG18" s="370"/>
    </row>
  </sheetData>
  <sheetProtection/>
  <mergeCells count="142"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BZ6:CL6"/>
    <mergeCell ref="CM6:CY6"/>
    <mergeCell ref="CZ6:DM6"/>
    <mergeCell ref="DN6:DW6"/>
    <mergeCell ref="DX6:EG6"/>
    <mergeCell ref="A7:F7"/>
    <mergeCell ref="G7:AB7"/>
    <mergeCell ref="AC7:AO7"/>
    <mergeCell ref="AP7:BB7"/>
    <mergeCell ref="BC7:BL7"/>
    <mergeCell ref="BM7:BY7"/>
    <mergeCell ref="BZ7:CL7"/>
    <mergeCell ref="CM7:CY7"/>
    <mergeCell ref="CZ7:DM7"/>
    <mergeCell ref="DN7:DW7"/>
    <mergeCell ref="DX7:EG7"/>
    <mergeCell ref="A8:F8"/>
    <mergeCell ref="G8:AB8"/>
    <mergeCell ref="AC8:AO8"/>
    <mergeCell ref="AP8:BB8"/>
    <mergeCell ref="BC8:BL8"/>
    <mergeCell ref="BM8:BY8"/>
    <mergeCell ref="BZ8:CL8"/>
    <mergeCell ref="CM8:CY8"/>
    <mergeCell ref="CZ8:DM8"/>
    <mergeCell ref="DN8:DW8"/>
    <mergeCell ref="DX8:EG8"/>
    <mergeCell ref="A9:F9"/>
    <mergeCell ref="G9:AB9"/>
    <mergeCell ref="AC9:AO9"/>
    <mergeCell ref="AP9:BB9"/>
    <mergeCell ref="BC9:BL9"/>
    <mergeCell ref="BM9:BY9"/>
    <mergeCell ref="BZ9:CL9"/>
    <mergeCell ref="CM9:CY9"/>
    <mergeCell ref="CZ9:DM9"/>
    <mergeCell ref="DN9:DW9"/>
    <mergeCell ref="DX9:EG9"/>
    <mergeCell ref="A10:F10"/>
    <mergeCell ref="G10:AB10"/>
    <mergeCell ref="AC10:AO10"/>
    <mergeCell ref="AP10:BB10"/>
    <mergeCell ref="BC10:BL10"/>
    <mergeCell ref="BM10:BY10"/>
    <mergeCell ref="BZ10:CL10"/>
    <mergeCell ref="CM10:CY10"/>
    <mergeCell ref="CZ10:DM10"/>
    <mergeCell ref="DN10:DW10"/>
    <mergeCell ref="DX10:EG10"/>
    <mergeCell ref="A11:F11"/>
    <mergeCell ref="G11:AB11"/>
    <mergeCell ref="AC11:AO11"/>
    <mergeCell ref="AP11:BB11"/>
    <mergeCell ref="BC11:BL11"/>
    <mergeCell ref="BM11:BY11"/>
    <mergeCell ref="BZ11:CL11"/>
    <mergeCell ref="CM11:CY11"/>
    <mergeCell ref="CZ11:DM11"/>
    <mergeCell ref="DN11:DW11"/>
    <mergeCell ref="DX11:EG11"/>
    <mergeCell ref="A12:F12"/>
    <mergeCell ref="G12:AB12"/>
    <mergeCell ref="AC12:AO12"/>
    <mergeCell ref="AP12:BB12"/>
    <mergeCell ref="BC12:BL12"/>
    <mergeCell ref="BM12:BY12"/>
    <mergeCell ref="BZ12:CL12"/>
    <mergeCell ref="CM12:CY12"/>
    <mergeCell ref="CZ12:DM12"/>
    <mergeCell ref="DN12:DW12"/>
    <mergeCell ref="DX12:EG12"/>
    <mergeCell ref="A13:F13"/>
    <mergeCell ref="G13:AB13"/>
    <mergeCell ref="AC13:AO13"/>
    <mergeCell ref="AP13:BB13"/>
    <mergeCell ref="BC13:BL13"/>
    <mergeCell ref="BM13:BY13"/>
    <mergeCell ref="BZ13:CL13"/>
    <mergeCell ref="CM13:CY13"/>
    <mergeCell ref="CZ13:DM13"/>
    <mergeCell ref="DN13:DW13"/>
    <mergeCell ref="DX13:EG13"/>
    <mergeCell ref="A14:F14"/>
    <mergeCell ref="G14:AB14"/>
    <mergeCell ref="AC14:AO14"/>
    <mergeCell ref="AP14:BB14"/>
    <mergeCell ref="BC14:BL14"/>
    <mergeCell ref="BM14:BY14"/>
    <mergeCell ref="BZ14:CL14"/>
    <mergeCell ref="CM14:CY14"/>
    <mergeCell ref="CZ14:DM14"/>
    <mergeCell ref="DN14:DW14"/>
    <mergeCell ref="DX14:EG14"/>
    <mergeCell ref="A15:F15"/>
    <mergeCell ref="G15:AB15"/>
    <mergeCell ref="AC15:AO15"/>
    <mergeCell ref="AP15:BB15"/>
    <mergeCell ref="BC15:BL15"/>
    <mergeCell ref="BM15:BY15"/>
    <mergeCell ref="BZ15:CL15"/>
    <mergeCell ref="CM15:CY15"/>
    <mergeCell ref="CZ15:DM15"/>
    <mergeCell ref="DN15:DW15"/>
    <mergeCell ref="DX15:EG15"/>
    <mergeCell ref="CZ17:DM17"/>
    <mergeCell ref="DN17:DW17"/>
    <mergeCell ref="A16:F16"/>
    <mergeCell ref="G16:AB16"/>
    <mergeCell ref="AC16:AO16"/>
    <mergeCell ref="AP16:BB16"/>
    <mergeCell ref="BC16:BL16"/>
    <mergeCell ref="BM16:BY16"/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8"/>
  <sheetViews>
    <sheetView zoomScaleSheetLayoutView="100" zoomScalePageLayoutView="0" workbookViewId="0" topLeftCell="A5">
      <selection activeCell="I29" sqref="I28:I29"/>
    </sheetView>
  </sheetViews>
  <sheetFormatPr defaultColWidth="4.625" defaultRowHeight="12.75"/>
  <cols>
    <col min="1" max="1" width="4.625" style="1" customWidth="1"/>
    <col min="2" max="2" width="25.875" style="1" customWidth="1"/>
    <col min="3" max="3" width="22.625" style="1" customWidth="1"/>
    <col min="4" max="4" width="14.75390625" style="1" customWidth="1"/>
    <col min="5" max="5" width="13.375" style="1" customWidth="1"/>
    <col min="6" max="6" width="15.00390625" style="1" customWidth="1"/>
    <col min="7" max="7" width="14.625" style="1" customWidth="1"/>
    <col min="8" max="8" width="10.00390625" style="1" customWidth="1"/>
    <col min="9" max="9" width="10.875" style="1" customWidth="1"/>
    <col min="10" max="16384" width="4.625" style="1" customWidth="1"/>
  </cols>
  <sheetData>
    <row r="1" spans="1:9" s="4" customFormat="1" ht="54.75" customHeight="1">
      <c r="A1" s="430" t="s">
        <v>195</v>
      </c>
      <c r="B1" s="430"/>
      <c r="C1" s="430"/>
      <c r="D1" s="430"/>
      <c r="E1" s="430"/>
      <c r="F1" s="430"/>
      <c r="G1" s="430"/>
      <c r="H1" s="430"/>
      <c r="I1" s="430"/>
    </row>
    <row r="2" s="4" customFormat="1" ht="15"/>
    <row r="3" spans="1:9" s="7" customFormat="1" ht="12.75">
      <c r="A3" s="438" t="s">
        <v>3</v>
      </c>
      <c r="B3" s="438"/>
      <c r="C3" s="438" t="s">
        <v>31</v>
      </c>
      <c r="D3" s="438" t="s">
        <v>32</v>
      </c>
      <c r="E3" s="438" t="s">
        <v>33</v>
      </c>
      <c r="F3" s="431" t="s">
        <v>0</v>
      </c>
      <c r="G3" s="432"/>
      <c r="H3" s="432"/>
      <c r="I3" s="432"/>
    </row>
    <row r="4" spans="1:9" s="7" customFormat="1" ht="11.25">
      <c r="A4" s="438"/>
      <c r="B4" s="438"/>
      <c r="C4" s="438"/>
      <c r="D4" s="438"/>
      <c r="E4" s="438"/>
      <c r="F4" s="431" t="s">
        <v>118</v>
      </c>
      <c r="G4" s="431" t="s">
        <v>122</v>
      </c>
      <c r="H4" s="431" t="s">
        <v>19</v>
      </c>
      <c r="I4" s="431"/>
    </row>
    <row r="5" spans="1:9" s="7" customFormat="1" ht="34.5" customHeight="1">
      <c r="A5" s="438"/>
      <c r="B5" s="438"/>
      <c r="C5" s="438"/>
      <c r="D5" s="438"/>
      <c r="E5" s="438"/>
      <c r="F5" s="432"/>
      <c r="G5" s="432"/>
      <c r="H5" s="21" t="s">
        <v>2</v>
      </c>
      <c r="I5" s="21" t="s">
        <v>34</v>
      </c>
    </row>
    <row r="6" spans="1:9" s="6" customFormat="1" ht="12.75">
      <c r="A6" s="23">
        <v>1</v>
      </c>
      <c r="B6" s="23"/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s="22" customFormat="1" ht="38.25">
      <c r="A7" s="24" t="s">
        <v>7</v>
      </c>
      <c r="B7" s="25" t="s">
        <v>188</v>
      </c>
      <c r="C7" s="26" t="s">
        <v>1</v>
      </c>
      <c r="D7" s="26" t="s">
        <v>1</v>
      </c>
      <c r="E7" s="27">
        <f>E8</f>
        <v>19463204.036000002</v>
      </c>
      <c r="F7" s="27">
        <f>E7</f>
        <v>19463204.036000002</v>
      </c>
      <c r="G7" s="27"/>
      <c r="H7" s="27"/>
      <c r="I7" s="27"/>
    </row>
    <row r="8" spans="1:9" s="5" customFormat="1" ht="12.75">
      <c r="A8" s="28" t="s">
        <v>23</v>
      </c>
      <c r="B8" s="29" t="s">
        <v>29</v>
      </c>
      <c r="C8" s="30">
        <v>22</v>
      </c>
      <c r="D8" s="31">
        <f>'стр.1_2'!CG12</f>
        <v>88452320.8</v>
      </c>
      <c r="E8" s="31">
        <f>D8*22%+3170.26+523.2</f>
        <v>19463204.036000002</v>
      </c>
      <c r="F8" s="31">
        <f>F22-F20-F15-F12</f>
        <v>19463204.036000006</v>
      </c>
      <c r="G8" s="31"/>
      <c r="H8" s="31"/>
      <c r="I8" s="31"/>
    </row>
    <row r="9" spans="1:9" s="5" customFormat="1" ht="12.75">
      <c r="A9" s="28" t="s">
        <v>24</v>
      </c>
      <c r="B9" s="29" t="s">
        <v>30</v>
      </c>
      <c r="C9" s="30">
        <v>10</v>
      </c>
      <c r="D9" s="31"/>
      <c r="E9" s="31"/>
      <c r="F9" s="31"/>
      <c r="G9" s="31"/>
      <c r="H9" s="31"/>
      <c r="I9" s="31"/>
    </row>
    <row r="10" spans="1:9" s="5" customFormat="1" ht="63.75" hidden="1">
      <c r="A10" s="28" t="s">
        <v>25</v>
      </c>
      <c r="B10" s="29" t="s">
        <v>191</v>
      </c>
      <c r="C10" s="31"/>
      <c r="D10" s="31"/>
      <c r="E10" s="31"/>
      <c r="F10" s="31"/>
      <c r="G10" s="31"/>
      <c r="H10" s="31"/>
      <c r="I10" s="31"/>
    </row>
    <row r="11" spans="1:9" s="22" customFormat="1" ht="76.5">
      <c r="A11" s="24" t="s">
        <v>8</v>
      </c>
      <c r="B11" s="25" t="s">
        <v>196</v>
      </c>
      <c r="C11" s="26" t="s">
        <v>1</v>
      </c>
      <c r="D11" s="26" t="s">
        <v>1</v>
      </c>
      <c r="E11" s="27">
        <f>E12+E15</f>
        <v>2812783.80144</v>
      </c>
      <c r="F11" s="27">
        <f>F12+F15</f>
        <v>2812783.80144</v>
      </c>
      <c r="G11" s="27"/>
      <c r="H11" s="27"/>
      <c r="I11" s="27"/>
    </row>
    <row r="12" spans="1:9" s="5" customFormat="1" ht="89.25">
      <c r="A12" s="28" t="s">
        <v>26</v>
      </c>
      <c r="B12" s="29" t="s">
        <v>189</v>
      </c>
      <c r="C12" s="30">
        <v>2.9</v>
      </c>
      <c r="D12" s="31">
        <f>D8</f>
        <v>88452320.8</v>
      </c>
      <c r="E12" s="31">
        <f>D12*2.9%</f>
        <v>2565117.3032</v>
      </c>
      <c r="F12" s="31">
        <f>E12</f>
        <v>2565117.3032</v>
      </c>
      <c r="G12" s="31"/>
      <c r="H12" s="31"/>
      <c r="I12" s="31"/>
    </row>
    <row r="13" spans="1:9" s="5" customFormat="1" ht="25.5" hidden="1">
      <c r="A13" s="28" t="s">
        <v>27</v>
      </c>
      <c r="B13" s="29" t="s">
        <v>190</v>
      </c>
      <c r="C13" s="30">
        <v>0</v>
      </c>
      <c r="D13" s="31"/>
      <c r="E13" s="31"/>
      <c r="F13" s="31"/>
      <c r="G13" s="31"/>
      <c r="H13" s="31"/>
      <c r="I13" s="31"/>
    </row>
    <row r="14" spans="1:9" s="5" customFormat="1" ht="76.5" hidden="1">
      <c r="A14" s="28" t="s">
        <v>28</v>
      </c>
      <c r="B14" s="29" t="s">
        <v>192</v>
      </c>
      <c r="C14" s="30">
        <v>0.2</v>
      </c>
      <c r="D14" s="31"/>
      <c r="E14" s="31"/>
      <c r="F14" s="31"/>
      <c r="G14" s="31"/>
      <c r="H14" s="31"/>
      <c r="I14" s="31"/>
    </row>
    <row r="15" spans="1:9" s="5" customFormat="1" ht="76.5">
      <c r="A15" s="28" t="s">
        <v>27</v>
      </c>
      <c r="B15" s="29" t="s">
        <v>197</v>
      </c>
      <c r="C15" s="31">
        <v>0.28</v>
      </c>
      <c r="D15" s="31">
        <f>D12</f>
        <v>88452320.8</v>
      </c>
      <c r="E15" s="31">
        <f>D15*0.28%</f>
        <v>247666.49824000002</v>
      </c>
      <c r="F15" s="31">
        <f>E15</f>
        <v>247666.49824000002</v>
      </c>
      <c r="G15" s="31"/>
      <c r="H15" s="31"/>
      <c r="I15" s="31"/>
    </row>
    <row r="16" spans="1:9" s="5" customFormat="1" ht="51" hidden="1">
      <c r="A16" s="28" t="s">
        <v>9</v>
      </c>
      <c r="B16" s="29" t="s">
        <v>162</v>
      </c>
      <c r="C16" s="31" t="s">
        <v>1</v>
      </c>
      <c r="D16" s="31" t="s">
        <v>1</v>
      </c>
      <c r="E16" s="31"/>
      <c r="F16" s="31"/>
      <c r="G16" s="31"/>
      <c r="H16" s="31"/>
      <c r="I16" s="31"/>
    </row>
    <row r="17" spans="1:9" s="5" customFormat="1" ht="12.75" hidden="1">
      <c r="A17" s="28" t="s">
        <v>12</v>
      </c>
      <c r="B17" s="29" t="s">
        <v>165</v>
      </c>
      <c r="C17" s="30" t="s">
        <v>1</v>
      </c>
      <c r="D17" s="31" t="s">
        <v>1</v>
      </c>
      <c r="E17" s="31"/>
      <c r="F17" s="31"/>
      <c r="G17" s="31"/>
      <c r="H17" s="31"/>
      <c r="I17" s="31"/>
    </row>
    <row r="18" spans="1:9" s="5" customFormat="1" ht="38.25" hidden="1">
      <c r="A18" s="28" t="s">
        <v>13</v>
      </c>
      <c r="B18" s="29" t="s">
        <v>163</v>
      </c>
      <c r="C18" s="30" t="s">
        <v>1</v>
      </c>
      <c r="D18" s="31" t="s">
        <v>1</v>
      </c>
      <c r="E18" s="31"/>
      <c r="F18" s="31"/>
      <c r="G18" s="31"/>
      <c r="H18" s="31"/>
      <c r="I18" s="31"/>
    </row>
    <row r="19" spans="1:9" s="22" customFormat="1" ht="38.25">
      <c r="A19" s="24" t="s">
        <v>9</v>
      </c>
      <c r="B19" s="25" t="s">
        <v>164</v>
      </c>
      <c r="C19" s="26">
        <v>4.1</v>
      </c>
      <c r="D19" s="26" t="s">
        <v>1</v>
      </c>
      <c r="E19" s="27">
        <f>E20</f>
        <v>4511068.3608</v>
      </c>
      <c r="F19" s="27">
        <f>F20</f>
        <v>4511068.3608</v>
      </c>
      <c r="G19" s="27"/>
      <c r="H19" s="27"/>
      <c r="I19" s="27"/>
    </row>
    <row r="20" spans="1:9" s="5" customFormat="1" ht="38.25">
      <c r="A20" s="28" t="s">
        <v>12</v>
      </c>
      <c r="B20" s="29" t="s">
        <v>193</v>
      </c>
      <c r="C20" s="30">
        <v>5.1</v>
      </c>
      <c r="D20" s="31">
        <f>D15</f>
        <v>88452320.8</v>
      </c>
      <c r="E20" s="31">
        <f>D20*5.1%</f>
        <v>4511068.3608</v>
      </c>
      <c r="F20" s="31">
        <f>E20</f>
        <v>4511068.3608</v>
      </c>
      <c r="G20" s="31"/>
      <c r="H20" s="31"/>
      <c r="I20" s="31"/>
    </row>
    <row r="21" spans="1:9" s="5" customFormat="1" ht="63.75" hidden="1">
      <c r="A21" s="28" t="s">
        <v>123</v>
      </c>
      <c r="B21" s="29" t="s">
        <v>194</v>
      </c>
      <c r="C21" s="30"/>
      <c r="D21" s="31"/>
      <c r="E21" s="31"/>
      <c r="F21" s="31"/>
      <c r="G21" s="31"/>
      <c r="H21" s="31"/>
      <c r="I21" s="31"/>
    </row>
    <row r="22" spans="1:9" s="5" customFormat="1" ht="12.75">
      <c r="A22" s="436" t="s">
        <v>18</v>
      </c>
      <c r="B22" s="437"/>
      <c r="C22" s="437"/>
      <c r="D22" s="437"/>
      <c r="E22" s="31">
        <f>E7+E11+E19</f>
        <v>26787056.198240004</v>
      </c>
      <c r="F22" s="31">
        <f>F7+F11+F19</f>
        <v>26787056.198240004</v>
      </c>
      <c r="G22" s="31"/>
      <c r="H22" s="32"/>
      <c r="I22" s="32"/>
    </row>
    <row r="23" spans="1:9" ht="34.5" customHeight="1" hidden="1">
      <c r="A23" s="434" t="s">
        <v>161</v>
      </c>
      <c r="B23" s="435"/>
      <c r="C23" s="435"/>
      <c r="D23" s="435"/>
      <c r="E23" s="435"/>
      <c r="F23" s="435"/>
      <c r="G23" s="435"/>
      <c r="H23" s="435"/>
      <c r="I23" s="435"/>
    </row>
    <row r="24" spans="1:9" s="2" customFormat="1" ht="59.25" customHeight="1" hidden="1">
      <c r="A24" s="433" t="s">
        <v>178</v>
      </c>
      <c r="B24" s="433"/>
      <c r="C24" s="433"/>
      <c r="D24" s="433"/>
      <c r="E24" s="433"/>
      <c r="F24" s="433"/>
      <c r="G24" s="433"/>
      <c r="H24" s="433"/>
      <c r="I24" s="433"/>
    </row>
    <row r="26" spans="3:5" ht="15">
      <c r="C26" s="104"/>
      <c r="E26" s="104"/>
    </row>
    <row r="27" ht="15">
      <c r="E27" s="104"/>
    </row>
    <row r="28" ht="15">
      <c r="E28" s="104"/>
    </row>
  </sheetData>
  <sheetProtection/>
  <mergeCells count="13">
    <mergeCell ref="C3:C5"/>
    <mergeCell ref="H4:I4"/>
    <mergeCell ref="F4:F5"/>
    <mergeCell ref="A1:I1"/>
    <mergeCell ref="G4:G5"/>
    <mergeCell ref="F3:I3"/>
    <mergeCell ref="A24:I24"/>
    <mergeCell ref="A23:I23"/>
    <mergeCell ref="A22:D22"/>
    <mergeCell ref="A3:A5"/>
    <mergeCell ref="B3:B5"/>
    <mergeCell ref="D3:D5"/>
    <mergeCell ref="E3:E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DV63"/>
  <sheetViews>
    <sheetView view="pageBreakPreview" zoomScaleSheetLayoutView="100" zoomScalePageLayoutView="0" workbookViewId="0" topLeftCell="A38">
      <selection activeCell="EX20" sqref="EX20"/>
    </sheetView>
  </sheetViews>
  <sheetFormatPr defaultColWidth="0.875" defaultRowHeight="12.75"/>
  <cols>
    <col min="1" max="27" width="0.875" style="1" customWidth="1"/>
    <col min="28" max="28" width="6.875" style="1" customWidth="1"/>
    <col min="29" max="41" width="0.875" style="1" customWidth="1"/>
    <col min="42" max="42" width="3.125" style="1" customWidth="1"/>
    <col min="43" max="125" width="0.875" style="1" customWidth="1"/>
    <col min="126" max="126" width="23.25390625" style="1" customWidth="1"/>
    <col min="127" max="16384" width="0.875" style="1" customWidth="1"/>
  </cols>
  <sheetData>
    <row r="1" s="4" customFormat="1" ht="3" customHeight="1"/>
    <row r="2" s="4" customFormat="1" ht="15">
      <c r="A2" s="4" t="s">
        <v>36</v>
      </c>
    </row>
    <row r="3" s="4" customFormat="1" ht="18" customHeight="1">
      <c r="A3" s="4" t="s">
        <v>37</v>
      </c>
    </row>
    <row r="4" s="4" customFormat="1" ht="12.75" customHeight="1"/>
    <row r="5" spans="1:125" s="3" customFormat="1" ht="15.75" customHeight="1">
      <c r="A5" s="411" t="s">
        <v>3</v>
      </c>
      <c r="B5" s="412"/>
      <c r="C5" s="412"/>
      <c r="D5" s="412"/>
      <c r="E5" s="412"/>
      <c r="F5" s="413"/>
      <c r="G5" s="411" t="s">
        <v>22</v>
      </c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3"/>
      <c r="AC5" s="411" t="s">
        <v>38</v>
      </c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3"/>
      <c r="AQ5" s="411" t="s">
        <v>39</v>
      </c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1" t="s">
        <v>40</v>
      </c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2"/>
      <c r="BQ5" s="412"/>
      <c r="BR5" s="413"/>
      <c r="BS5" s="404" t="s">
        <v>0</v>
      </c>
      <c r="BT5" s="428"/>
      <c r="BU5" s="428"/>
      <c r="BV5" s="428"/>
      <c r="BW5" s="428"/>
      <c r="BX5" s="428"/>
      <c r="BY5" s="428"/>
      <c r="BZ5" s="428"/>
      <c r="CA5" s="428"/>
      <c r="CB5" s="428"/>
      <c r="CC5" s="428"/>
      <c r="CD5" s="428"/>
      <c r="CE5" s="428"/>
      <c r="CF5" s="428"/>
      <c r="CG5" s="428"/>
      <c r="CH5" s="428"/>
      <c r="CI5" s="428"/>
      <c r="CJ5" s="428"/>
      <c r="CK5" s="428"/>
      <c r="CL5" s="428"/>
      <c r="CM5" s="428"/>
      <c r="CN5" s="428"/>
      <c r="CO5" s="428"/>
      <c r="CP5" s="428"/>
      <c r="CQ5" s="428"/>
      <c r="CR5" s="428"/>
      <c r="CS5" s="428"/>
      <c r="CT5" s="428"/>
      <c r="CU5" s="428"/>
      <c r="CV5" s="428"/>
      <c r="CW5" s="428"/>
      <c r="CX5" s="428"/>
      <c r="CY5" s="428"/>
      <c r="CZ5" s="428"/>
      <c r="DA5" s="428"/>
      <c r="DB5" s="428"/>
      <c r="DC5" s="428"/>
      <c r="DD5" s="428"/>
      <c r="DE5" s="428"/>
      <c r="DF5" s="428"/>
      <c r="DG5" s="428"/>
      <c r="DH5" s="428"/>
      <c r="DI5" s="428"/>
      <c r="DJ5" s="428"/>
      <c r="DK5" s="428"/>
      <c r="DL5" s="428"/>
      <c r="DM5" s="428"/>
      <c r="DN5" s="428"/>
      <c r="DO5" s="428"/>
      <c r="DP5" s="428"/>
      <c r="DQ5" s="428"/>
      <c r="DR5" s="428"/>
      <c r="DS5" s="428"/>
      <c r="DT5" s="428"/>
      <c r="DU5" s="429"/>
    </row>
    <row r="6" spans="1:125" s="3" customFormat="1" ht="72" customHeight="1">
      <c r="A6" s="414"/>
      <c r="B6" s="415"/>
      <c r="C6" s="415"/>
      <c r="D6" s="415"/>
      <c r="E6" s="415"/>
      <c r="F6" s="416"/>
      <c r="G6" s="414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6"/>
      <c r="AC6" s="414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6"/>
      <c r="AQ6" s="414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5"/>
      <c r="BE6" s="414"/>
      <c r="BF6" s="415"/>
      <c r="BG6" s="415"/>
      <c r="BH6" s="415"/>
      <c r="BI6" s="415"/>
      <c r="BJ6" s="415"/>
      <c r="BK6" s="415"/>
      <c r="BL6" s="415"/>
      <c r="BM6" s="415"/>
      <c r="BN6" s="415"/>
      <c r="BO6" s="415"/>
      <c r="BP6" s="415"/>
      <c r="BQ6" s="415"/>
      <c r="BR6" s="416"/>
      <c r="BS6" s="396" t="s">
        <v>120</v>
      </c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8"/>
      <c r="CG6" s="396" t="s">
        <v>122</v>
      </c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8"/>
      <c r="CW6" s="514" t="s">
        <v>19</v>
      </c>
      <c r="CX6" s="514"/>
      <c r="CY6" s="514"/>
      <c r="CZ6" s="514"/>
      <c r="DA6" s="514"/>
      <c r="DB6" s="514"/>
      <c r="DC6" s="514"/>
      <c r="DD6" s="514"/>
      <c r="DE6" s="514"/>
      <c r="DF6" s="514"/>
      <c r="DG6" s="514"/>
      <c r="DH6" s="514"/>
      <c r="DI6" s="514"/>
      <c r="DJ6" s="514"/>
      <c r="DK6" s="514"/>
      <c r="DL6" s="514"/>
      <c r="DM6" s="514"/>
      <c r="DN6" s="514"/>
      <c r="DO6" s="514"/>
      <c r="DP6" s="514"/>
      <c r="DQ6" s="514"/>
      <c r="DR6" s="514"/>
      <c r="DS6" s="514"/>
      <c r="DT6" s="514"/>
      <c r="DU6" s="515"/>
    </row>
    <row r="7" spans="1:125" s="3" customFormat="1" ht="25.5" customHeight="1">
      <c r="A7" s="417"/>
      <c r="B7" s="418"/>
      <c r="C7" s="418"/>
      <c r="D7" s="418"/>
      <c r="E7" s="418"/>
      <c r="F7" s="419"/>
      <c r="G7" s="41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9"/>
      <c r="AC7" s="417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8"/>
      <c r="AO7" s="418"/>
      <c r="AP7" s="419"/>
      <c r="AQ7" s="417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7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8"/>
      <c r="BQ7" s="418"/>
      <c r="BR7" s="419"/>
      <c r="BS7" s="399"/>
      <c r="BT7" s="400"/>
      <c r="BU7" s="400"/>
      <c r="BV7" s="400"/>
      <c r="BW7" s="400"/>
      <c r="BX7" s="400"/>
      <c r="BY7" s="400"/>
      <c r="BZ7" s="400"/>
      <c r="CA7" s="400"/>
      <c r="CB7" s="400"/>
      <c r="CC7" s="400"/>
      <c r="CD7" s="400"/>
      <c r="CE7" s="400"/>
      <c r="CF7" s="401"/>
      <c r="CG7" s="399"/>
      <c r="CH7" s="400"/>
      <c r="CI7" s="400"/>
      <c r="CJ7" s="400"/>
      <c r="CK7" s="400"/>
      <c r="CL7" s="400"/>
      <c r="CM7" s="400"/>
      <c r="CN7" s="400"/>
      <c r="CO7" s="400"/>
      <c r="CP7" s="400"/>
      <c r="CQ7" s="400"/>
      <c r="CR7" s="400"/>
      <c r="CS7" s="400"/>
      <c r="CT7" s="400"/>
      <c r="CU7" s="400"/>
      <c r="CV7" s="401"/>
      <c r="CW7" s="404" t="s">
        <v>2</v>
      </c>
      <c r="CX7" s="405"/>
      <c r="CY7" s="405"/>
      <c r="CZ7" s="405"/>
      <c r="DA7" s="405"/>
      <c r="DB7" s="405"/>
      <c r="DC7" s="405"/>
      <c r="DD7" s="405"/>
      <c r="DE7" s="405"/>
      <c r="DF7" s="405"/>
      <c r="DG7" s="405"/>
      <c r="DH7" s="405"/>
      <c r="DI7" s="406"/>
      <c r="DJ7" s="404" t="s">
        <v>34</v>
      </c>
      <c r="DK7" s="405"/>
      <c r="DL7" s="405"/>
      <c r="DM7" s="405"/>
      <c r="DN7" s="405"/>
      <c r="DO7" s="405"/>
      <c r="DP7" s="405"/>
      <c r="DQ7" s="405"/>
      <c r="DR7" s="405"/>
      <c r="DS7" s="405"/>
      <c r="DT7" s="405"/>
      <c r="DU7" s="406"/>
    </row>
    <row r="8" spans="1:125" s="6" customFormat="1" ht="12.75">
      <c r="A8" s="393">
        <v>1</v>
      </c>
      <c r="B8" s="394"/>
      <c r="C8" s="394"/>
      <c r="D8" s="394"/>
      <c r="E8" s="394"/>
      <c r="F8" s="395"/>
      <c r="G8" s="393">
        <v>2</v>
      </c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5"/>
      <c r="AC8" s="393">
        <v>3</v>
      </c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5"/>
      <c r="AQ8" s="393">
        <v>4</v>
      </c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3">
        <v>5</v>
      </c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5"/>
      <c r="BS8" s="393">
        <v>6</v>
      </c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5"/>
      <c r="CG8" s="393">
        <v>7</v>
      </c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5"/>
      <c r="CW8" s="393">
        <v>8</v>
      </c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5"/>
      <c r="DJ8" s="393">
        <v>9</v>
      </c>
      <c r="DK8" s="394"/>
      <c r="DL8" s="394"/>
      <c r="DM8" s="394"/>
      <c r="DN8" s="394"/>
      <c r="DO8" s="394"/>
      <c r="DP8" s="394"/>
      <c r="DQ8" s="394"/>
      <c r="DR8" s="394"/>
      <c r="DS8" s="394"/>
      <c r="DT8" s="394"/>
      <c r="DU8" s="395"/>
    </row>
    <row r="9" spans="1:125" s="22" customFormat="1" ht="26.25" customHeight="1">
      <c r="A9" s="496" t="s">
        <v>7</v>
      </c>
      <c r="B9" s="497"/>
      <c r="C9" s="497"/>
      <c r="D9" s="497"/>
      <c r="E9" s="497"/>
      <c r="F9" s="498"/>
      <c r="G9" s="510" t="s">
        <v>41</v>
      </c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512"/>
      <c r="AC9" s="478" t="s">
        <v>1</v>
      </c>
      <c r="AD9" s="479"/>
      <c r="AE9" s="479"/>
      <c r="AF9" s="479"/>
      <c r="AG9" s="479"/>
      <c r="AH9" s="479"/>
      <c r="AI9" s="479"/>
      <c r="AJ9" s="479"/>
      <c r="AK9" s="479"/>
      <c r="AL9" s="479"/>
      <c r="AM9" s="479"/>
      <c r="AN9" s="479"/>
      <c r="AO9" s="479"/>
      <c r="AP9" s="480"/>
      <c r="AQ9" s="478" t="s">
        <v>1</v>
      </c>
      <c r="AR9" s="479"/>
      <c r="AS9" s="479"/>
      <c r="AT9" s="479"/>
      <c r="AU9" s="479"/>
      <c r="AV9" s="479"/>
      <c r="AW9" s="479"/>
      <c r="AX9" s="479"/>
      <c r="AY9" s="479"/>
      <c r="AZ9" s="479"/>
      <c r="BA9" s="479"/>
      <c r="BB9" s="479"/>
      <c r="BC9" s="479"/>
      <c r="BD9" s="479"/>
      <c r="BE9" s="478">
        <f>BE10</f>
        <v>6678052</v>
      </c>
      <c r="BF9" s="479"/>
      <c r="BG9" s="479"/>
      <c r="BH9" s="479"/>
      <c r="BI9" s="479"/>
      <c r="BJ9" s="479"/>
      <c r="BK9" s="479"/>
      <c r="BL9" s="479"/>
      <c r="BM9" s="479"/>
      <c r="BN9" s="479"/>
      <c r="BO9" s="479"/>
      <c r="BP9" s="479"/>
      <c r="BQ9" s="479"/>
      <c r="BR9" s="480"/>
      <c r="BS9" s="468">
        <f>BS10</f>
        <v>6608200</v>
      </c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70"/>
      <c r="CG9" s="468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70"/>
      <c r="CW9" s="478">
        <f>CW10</f>
        <v>69852</v>
      </c>
      <c r="CX9" s="479"/>
      <c r="CY9" s="479"/>
      <c r="CZ9" s="479"/>
      <c r="DA9" s="479"/>
      <c r="DB9" s="479"/>
      <c r="DC9" s="479"/>
      <c r="DD9" s="479"/>
      <c r="DE9" s="479"/>
      <c r="DF9" s="479"/>
      <c r="DG9" s="479"/>
      <c r="DH9" s="479"/>
      <c r="DI9" s="480"/>
      <c r="DJ9" s="478"/>
      <c r="DK9" s="479"/>
      <c r="DL9" s="479"/>
      <c r="DM9" s="479"/>
      <c r="DN9" s="479"/>
      <c r="DO9" s="479"/>
      <c r="DP9" s="479"/>
      <c r="DQ9" s="479"/>
      <c r="DR9" s="479"/>
      <c r="DS9" s="479"/>
      <c r="DT9" s="479"/>
      <c r="DU9" s="480"/>
    </row>
    <row r="10" spans="1:126" s="5" customFormat="1" ht="26.25" customHeight="1">
      <c r="A10" s="493" t="s">
        <v>23</v>
      </c>
      <c r="B10" s="494"/>
      <c r="C10" s="494"/>
      <c r="D10" s="494"/>
      <c r="E10" s="494"/>
      <c r="F10" s="495"/>
      <c r="G10" s="513" t="s">
        <v>42</v>
      </c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7"/>
      <c r="AC10" s="462">
        <f>BE10/AQ10*100</f>
        <v>303547818.1818182</v>
      </c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4"/>
      <c r="AQ10" s="462">
        <v>2.2</v>
      </c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2">
        <f>BS10+CW10</f>
        <v>6678052</v>
      </c>
      <c r="BF10" s="463"/>
      <c r="BG10" s="463"/>
      <c r="BH10" s="463"/>
      <c r="BI10" s="463"/>
      <c r="BJ10" s="463"/>
      <c r="BK10" s="463"/>
      <c r="BL10" s="463"/>
      <c r="BM10" s="463"/>
      <c r="BN10" s="463"/>
      <c r="BO10" s="463"/>
      <c r="BP10" s="463"/>
      <c r="BQ10" s="463"/>
      <c r="BR10" s="464"/>
      <c r="BS10" s="462">
        <v>6608200</v>
      </c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4"/>
      <c r="CG10" s="462"/>
      <c r="CH10" s="463"/>
      <c r="CI10" s="463"/>
      <c r="CJ10" s="463"/>
      <c r="CK10" s="463"/>
      <c r="CL10" s="463"/>
      <c r="CM10" s="463"/>
      <c r="CN10" s="463"/>
      <c r="CO10" s="463"/>
      <c r="CP10" s="463"/>
      <c r="CQ10" s="463"/>
      <c r="CR10" s="463"/>
      <c r="CS10" s="463"/>
      <c r="CT10" s="463"/>
      <c r="CU10" s="463"/>
      <c r="CV10" s="464"/>
      <c r="CW10" s="465">
        <v>69852</v>
      </c>
      <c r="CX10" s="466"/>
      <c r="CY10" s="466"/>
      <c r="CZ10" s="466"/>
      <c r="DA10" s="466"/>
      <c r="DB10" s="466"/>
      <c r="DC10" s="466"/>
      <c r="DD10" s="466"/>
      <c r="DE10" s="466"/>
      <c r="DF10" s="466"/>
      <c r="DG10" s="466"/>
      <c r="DH10" s="466"/>
      <c r="DI10" s="467"/>
      <c r="DJ10" s="465"/>
      <c r="DK10" s="466"/>
      <c r="DL10" s="466"/>
      <c r="DM10" s="466"/>
      <c r="DN10" s="466"/>
      <c r="DO10" s="466"/>
      <c r="DP10" s="466"/>
      <c r="DQ10" s="466"/>
      <c r="DR10" s="466"/>
      <c r="DS10" s="466"/>
      <c r="DT10" s="466"/>
      <c r="DU10" s="467"/>
      <c r="DV10" s="9">
        <f>7168400-BS19-BS20-BS21</f>
        <v>6746662.00375</v>
      </c>
    </row>
    <row r="11" spans="1:125" s="5" customFormat="1" ht="12.75" customHeight="1" hidden="1">
      <c r="A11" s="487" t="s">
        <v>45</v>
      </c>
      <c r="B11" s="488"/>
      <c r="C11" s="488"/>
      <c r="D11" s="488"/>
      <c r="E11" s="488"/>
      <c r="F11" s="489"/>
      <c r="G11" s="499" t="s">
        <v>43</v>
      </c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500"/>
      <c r="AC11" s="481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3"/>
      <c r="AQ11" s="481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3"/>
      <c r="BE11" s="481"/>
      <c r="BF11" s="482"/>
      <c r="BG11" s="482"/>
      <c r="BH11" s="482"/>
      <c r="BI11" s="482"/>
      <c r="BJ11" s="482"/>
      <c r="BK11" s="482"/>
      <c r="BL11" s="482"/>
      <c r="BM11" s="482"/>
      <c r="BN11" s="482"/>
      <c r="BO11" s="482"/>
      <c r="BP11" s="482"/>
      <c r="BQ11" s="482"/>
      <c r="BR11" s="483"/>
      <c r="BS11" s="481"/>
      <c r="BT11" s="482"/>
      <c r="BU11" s="482"/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3"/>
      <c r="CG11" s="481"/>
      <c r="CH11" s="482"/>
      <c r="CI11" s="482"/>
      <c r="CJ11" s="482"/>
      <c r="CK11" s="482"/>
      <c r="CL11" s="482"/>
      <c r="CM11" s="482"/>
      <c r="CN11" s="482"/>
      <c r="CO11" s="482"/>
      <c r="CP11" s="482"/>
      <c r="CQ11" s="482"/>
      <c r="CR11" s="482"/>
      <c r="CS11" s="482"/>
      <c r="CT11" s="482"/>
      <c r="CU11" s="482"/>
      <c r="CV11" s="483"/>
      <c r="CW11" s="504"/>
      <c r="CX11" s="505"/>
      <c r="CY11" s="505"/>
      <c r="CZ11" s="505"/>
      <c r="DA11" s="505"/>
      <c r="DB11" s="505"/>
      <c r="DC11" s="505"/>
      <c r="DD11" s="505"/>
      <c r="DE11" s="505"/>
      <c r="DF11" s="505"/>
      <c r="DG11" s="505"/>
      <c r="DH11" s="505"/>
      <c r="DI11" s="506"/>
      <c r="DJ11" s="504"/>
      <c r="DK11" s="505"/>
      <c r="DL11" s="505"/>
      <c r="DM11" s="505"/>
      <c r="DN11" s="505"/>
      <c r="DO11" s="505"/>
      <c r="DP11" s="505"/>
      <c r="DQ11" s="505"/>
      <c r="DR11" s="505"/>
      <c r="DS11" s="505"/>
      <c r="DT11" s="505"/>
      <c r="DU11" s="506"/>
    </row>
    <row r="12" spans="1:125" s="5" customFormat="1" ht="12.75" hidden="1">
      <c r="A12" s="490"/>
      <c r="B12" s="491"/>
      <c r="C12" s="491"/>
      <c r="D12" s="491"/>
      <c r="E12" s="491"/>
      <c r="F12" s="492"/>
      <c r="G12" s="516" t="s">
        <v>44</v>
      </c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8"/>
      <c r="AC12" s="484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6"/>
      <c r="AQ12" s="484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6"/>
      <c r="BE12" s="484"/>
      <c r="BF12" s="485"/>
      <c r="BG12" s="485"/>
      <c r="BH12" s="485"/>
      <c r="BI12" s="485"/>
      <c r="BJ12" s="485"/>
      <c r="BK12" s="485"/>
      <c r="BL12" s="485"/>
      <c r="BM12" s="485"/>
      <c r="BN12" s="485"/>
      <c r="BO12" s="485"/>
      <c r="BP12" s="485"/>
      <c r="BQ12" s="485"/>
      <c r="BR12" s="486"/>
      <c r="BS12" s="484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6"/>
      <c r="CG12" s="484"/>
      <c r="CH12" s="485"/>
      <c r="CI12" s="485"/>
      <c r="CJ12" s="485"/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6"/>
      <c r="CW12" s="507"/>
      <c r="CX12" s="508"/>
      <c r="CY12" s="508"/>
      <c r="CZ12" s="508"/>
      <c r="DA12" s="508"/>
      <c r="DB12" s="508"/>
      <c r="DC12" s="508"/>
      <c r="DD12" s="508"/>
      <c r="DE12" s="508"/>
      <c r="DF12" s="508"/>
      <c r="DG12" s="508"/>
      <c r="DH12" s="508"/>
      <c r="DI12" s="509"/>
      <c r="DJ12" s="507"/>
      <c r="DK12" s="508"/>
      <c r="DL12" s="508"/>
      <c r="DM12" s="508"/>
      <c r="DN12" s="508"/>
      <c r="DO12" s="508"/>
      <c r="DP12" s="508"/>
      <c r="DQ12" s="508"/>
      <c r="DR12" s="508"/>
      <c r="DS12" s="508"/>
      <c r="DT12" s="508"/>
      <c r="DU12" s="509"/>
    </row>
    <row r="13" spans="1:125" s="5" customFormat="1" ht="26.25" customHeight="1" hidden="1">
      <c r="A13" s="493" t="s">
        <v>24</v>
      </c>
      <c r="B13" s="494"/>
      <c r="C13" s="494"/>
      <c r="D13" s="494"/>
      <c r="E13" s="494"/>
      <c r="F13" s="495"/>
      <c r="G13" s="513" t="s">
        <v>46</v>
      </c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7"/>
      <c r="AC13" s="462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4"/>
      <c r="AQ13" s="462"/>
      <c r="AR13" s="463"/>
      <c r="AS13" s="463"/>
      <c r="AT13" s="463"/>
      <c r="AU13" s="463"/>
      <c r="AV13" s="463"/>
      <c r="AW13" s="463"/>
      <c r="AX13" s="463"/>
      <c r="AY13" s="463"/>
      <c r="AZ13" s="463"/>
      <c r="BA13" s="463"/>
      <c r="BB13" s="463"/>
      <c r="BC13" s="463"/>
      <c r="BD13" s="463"/>
      <c r="BE13" s="462"/>
      <c r="BF13" s="463"/>
      <c r="BG13" s="463"/>
      <c r="BH13" s="463"/>
      <c r="BI13" s="463"/>
      <c r="BJ13" s="463"/>
      <c r="BK13" s="463"/>
      <c r="BL13" s="463"/>
      <c r="BM13" s="463"/>
      <c r="BN13" s="463"/>
      <c r="BO13" s="463"/>
      <c r="BP13" s="463"/>
      <c r="BQ13" s="463"/>
      <c r="BR13" s="464"/>
      <c r="BS13" s="462"/>
      <c r="BT13" s="463"/>
      <c r="BU13" s="463"/>
      <c r="BV13" s="463"/>
      <c r="BW13" s="463"/>
      <c r="BX13" s="463"/>
      <c r="BY13" s="463"/>
      <c r="BZ13" s="463"/>
      <c r="CA13" s="463"/>
      <c r="CB13" s="463"/>
      <c r="CC13" s="463"/>
      <c r="CD13" s="463"/>
      <c r="CE13" s="463"/>
      <c r="CF13" s="464"/>
      <c r="CG13" s="462"/>
      <c r="CH13" s="463"/>
      <c r="CI13" s="463"/>
      <c r="CJ13" s="463"/>
      <c r="CK13" s="463"/>
      <c r="CL13" s="463"/>
      <c r="CM13" s="463"/>
      <c r="CN13" s="463"/>
      <c r="CO13" s="463"/>
      <c r="CP13" s="463"/>
      <c r="CQ13" s="463"/>
      <c r="CR13" s="463"/>
      <c r="CS13" s="463"/>
      <c r="CT13" s="463"/>
      <c r="CU13" s="463"/>
      <c r="CV13" s="464"/>
      <c r="CW13" s="465"/>
      <c r="CX13" s="466"/>
      <c r="CY13" s="466"/>
      <c r="CZ13" s="466"/>
      <c r="DA13" s="466"/>
      <c r="DB13" s="466"/>
      <c r="DC13" s="466"/>
      <c r="DD13" s="466"/>
      <c r="DE13" s="466"/>
      <c r="DF13" s="466"/>
      <c r="DG13" s="466"/>
      <c r="DH13" s="466"/>
      <c r="DI13" s="467"/>
      <c r="DJ13" s="465"/>
      <c r="DK13" s="466"/>
      <c r="DL13" s="466"/>
      <c r="DM13" s="466"/>
      <c r="DN13" s="466"/>
      <c r="DO13" s="466"/>
      <c r="DP13" s="466"/>
      <c r="DQ13" s="466"/>
      <c r="DR13" s="466"/>
      <c r="DS13" s="466"/>
      <c r="DT13" s="466"/>
      <c r="DU13" s="467"/>
    </row>
    <row r="14" spans="1:125" s="5" customFormat="1" ht="12.75" hidden="1">
      <c r="A14" s="487" t="s">
        <v>101</v>
      </c>
      <c r="B14" s="488"/>
      <c r="C14" s="488"/>
      <c r="D14" s="488"/>
      <c r="E14" s="488"/>
      <c r="F14" s="489"/>
      <c r="G14" s="499" t="s">
        <v>43</v>
      </c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500"/>
      <c r="AC14" s="481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3"/>
      <c r="AQ14" s="481"/>
      <c r="AR14" s="482"/>
      <c r="AS14" s="482"/>
      <c r="AT14" s="482"/>
      <c r="AU14" s="482"/>
      <c r="AV14" s="482"/>
      <c r="AW14" s="482"/>
      <c r="AX14" s="482"/>
      <c r="AY14" s="482"/>
      <c r="AZ14" s="482"/>
      <c r="BA14" s="482"/>
      <c r="BB14" s="482"/>
      <c r="BC14" s="482"/>
      <c r="BD14" s="483"/>
      <c r="BE14" s="481"/>
      <c r="BF14" s="482"/>
      <c r="BG14" s="482"/>
      <c r="BH14" s="482"/>
      <c r="BI14" s="482"/>
      <c r="BJ14" s="482"/>
      <c r="BK14" s="482"/>
      <c r="BL14" s="482"/>
      <c r="BM14" s="482"/>
      <c r="BN14" s="482"/>
      <c r="BO14" s="482"/>
      <c r="BP14" s="482"/>
      <c r="BQ14" s="482"/>
      <c r="BR14" s="483"/>
      <c r="BS14" s="481"/>
      <c r="BT14" s="482"/>
      <c r="BU14" s="482"/>
      <c r="BV14" s="482"/>
      <c r="BW14" s="482"/>
      <c r="BX14" s="482"/>
      <c r="BY14" s="482"/>
      <c r="BZ14" s="482"/>
      <c r="CA14" s="482"/>
      <c r="CB14" s="482"/>
      <c r="CC14" s="482"/>
      <c r="CD14" s="482"/>
      <c r="CE14" s="482"/>
      <c r="CF14" s="483"/>
      <c r="CG14" s="481"/>
      <c r="CH14" s="482"/>
      <c r="CI14" s="482"/>
      <c r="CJ14" s="482"/>
      <c r="CK14" s="482"/>
      <c r="CL14" s="482"/>
      <c r="CM14" s="482"/>
      <c r="CN14" s="482"/>
      <c r="CO14" s="482"/>
      <c r="CP14" s="482"/>
      <c r="CQ14" s="482"/>
      <c r="CR14" s="482"/>
      <c r="CS14" s="482"/>
      <c r="CT14" s="482"/>
      <c r="CU14" s="482"/>
      <c r="CV14" s="483"/>
      <c r="CW14" s="504"/>
      <c r="CX14" s="505"/>
      <c r="CY14" s="505"/>
      <c r="CZ14" s="505"/>
      <c r="DA14" s="505"/>
      <c r="DB14" s="505"/>
      <c r="DC14" s="505"/>
      <c r="DD14" s="505"/>
      <c r="DE14" s="505"/>
      <c r="DF14" s="505"/>
      <c r="DG14" s="505"/>
      <c r="DH14" s="505"/>
      <c r="DI14" s="506"/>
      <c r="DJ14" s="504"/>
      <c r="DK14" s="505"/>
      <c r="DL14" s="505"/>
      <c r="DM14" s="505"/>
      <c r="DN14" s="505"/>
      <c r="DO14" s="505"/>
      <c r="DP14" s="505"/>
      <c r="DQ14" s="505"/>
      <c r="DR14" s="505"/>
      <c r="DS14" s="505"/>
      <c r="DT14" s="505"/>
      <c r="DU14" s="506"/>
    </row>
    <row r="15" spans="1:125" s="5" customFormat="1" ht="12.75" hidden="1">
      <c r="A15" s="490"/>
      <c r="B15" s="491"/>
      <c r="C15" s="491"/>
      <c r="D15" s="491"/>
      <c r="E15" s="491"/>
      <c r="F15" s="492"/>
      <c r="G15" s="516" t="s">
        <v>44</v>
      </c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8"/>
      <c r="AC15" s="484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6"/>
      <c r="AQ15" s="484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6"/>
      <c r="BE15" s="484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6"/>
      <c r="BS15" s="484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6"/>
      <c r="CG15" s="484"/>
      <c r="CH15" s="485"/>
      <c r="CI15" s="485"/>
      <c r="CJ15" s="485"/>
      <c r="CK15" s="485"/>
      <c r="CL15" s="485"/>
      <c r="CM15" s="485"/>
      <c r="CN15" s="485"/>
      <c r="CO15" s="485"/>
      <c r="CP15" s="485"/>
      <c r="CQ15" s="485"/>
      <c r="CR15" s="485"/>
      <c r="CS15" s="485"/>
      <c r="CT15" s="485"/>
      <c r="CU15" s="485"/>
      <c r="CV15" s="486"/>
      <c r="CW15" s="507"/>
      <c r="CX15" s="508"/>
      <c r="CY15" s="508"/>
      <c r="CZ15" s="508"/>
      <c r="DA15" s="508"/>
      <c r="DB15" s="508"/>
      <c r="DC15" s="508"/>
      <c r="DD15" s="508"/>
      <c r="DE15" s="508"/>
      <c r="DF15" s="508"/>
      <c r="DG15" s="508"/>
      <c r="DH15" s="508"/>
      <c r="DI15" s="509"/>
      <c r="DJ15" s="507"/>
      <c r="DK15" s="508"/>
      <c r="DL15" s="508"/>
      <c r="DM15" s="508"/>
      <c r="DN15" s="508"/>
      <c r="DO15" s="508"/>
      <c r="DP15" s="508"/>
      <c r="DQ15" s="508"/>
      <c r="DR15" s="508"/>
      <c r="DS15" s="508"/>
      <c r="DT15" s="508"/>
      <c r="DU15" s="509"/>
    </row>
    <row r="16" spans="1:125" s="5" customFormat="1" ht="16.5" customHeight="1" hidden="1">
      <c r="A16" s="501"/>
      <c r="B16" s="502"/>
      <c r="C16" s="502"/>
      <c r="D16" s="502"/>
      <c r="E16" s="502"/>
      <c r="F16" s="503"/>
      <c r="G16" s="513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7"/>
      <c r="AC16" s="462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4"/>
      <c r="AQ16" s="462"/>
      <c r="AR16" s="463"/>
      <c r="AS16" s="463"/>
      <c r="AT16" s="463"/>
      <c r="AU16" s="463"/>
      <c r="AV16" s="463"/>
      <c r="AW16" s="463"/>
      <c r="AX16" s="463"/>
      <c r="AY16" s="463"/>
      <c r="AZ16" s="463"/>
      <c r="BA16" s="463"/>
      <c r="BB16" s="463"/>
      <c r="BC16" s="463"/>
      <c r="BD16" s="463"/>
      <c r="BE16" s="462"/>
      <c r="BF16" s="463"/>
      <c r="BG16" s="463"/>
      <c r="BH16" s="463"/>
      <c r="BI16" s="463"/>
      <c r="BJ16" s="463"/>
      <c r="BK16" s="463"/>
      <c r="BL16" s="463"/>
      <c r="BM16" s="463"/>
      <c r="BN16" s="463"/>
      <c r="BO16" s="463"/>
      <c r="BP16" s="463"/>
      <c r="BQ16" s="463"/>
      <c r="BR16" s="464"/>
      <c r="BS16" s="462"/>
      <c r="BT16" s="463"/>
      <c r="BU16" s="463"/>
      <c r="BV16" s="463"/>
      <c r="BW16" s="463"/>
      <c r="BX16" s="463"/>
      <c r="BY16" s="463"/>
      <c r="BZ16" s="463"/>
      <c r="CA16" s="463"/>
      <c r="CB16" s="463"/>
      <c r="CC16" s="463"/>
      <c r="CD16" s="463"/>
      <c r="CE16" s="463"/>
      <c r="CF16" s="464"/>
      <c r="CG16" s="462"/>
      <c r="CH16" s="463"/>
      <c r="CI16" s="463"/>
      <c r="CJ16" s="463"/>
      <c r="CK16" s="463"/>
      <c r="CL16" s="463"/>
      <c r="CM16" s="463"/>
      <c r="CN16" s="463"/>
      <c r="CO16" s="463"/>
      <c r="CP16" s="463"/>
      <c r="CQ16" s="463"/>
      <c r="CR16" s="463"/>
      <c r="CS16" s="463"/>
      <c r="CT16" s="463"/>
      <c r="CU16" s="463"/>
      <c r="CV16" s="464"/>
      <c r="CW16" s="465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7"/>
      <c r="DJ16" s="465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7"/>
    </row>
    <row r="17" spans="1:125" s="22" customFormat="1" ht="26.25" customHeight="1">
      <c r="A17" s="496" t="s">
        <v>8</v>
      </c>
      <c r="B17" s="497"/>
      <c r="C17" s="497"/>
      <c r="D17" s="497"/>
      <c r="E17" s="497"/>
      <c r="F17" s="498"/>
      <c r="G17" s="510" t="s">
        <v>47</v>
      </c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2"/>
      <c r="AC17" s="478" t="s">
        <v>1</v>
      </c>
      <c r="AD17" s="479"/>
      <c r="AE17" s="479"/>
      <c r="AF17" s="479"/>
      <c r="AG17" s="479"/>
      <c r="AH17" s="479"/>
      <c r="AI17" s="479"/>
      <c r="AJ17" s="479"/>
      <c r="AK17" s="479"/>
      <c r="AL17" s="479"/>
      <c r="AM17" s="479"/>
      <c r="AN17" s="479"/>
      <c r="AO17" s="479"/>
      <c r="AP17" s="480"/>
      <c r="AQ17" s="478" t="s">
        <v>1</v>
      </c>
      <c r="AR17" s="479"/>
      <c r="AS17" s="479"/>
      <c r="AT17" s="479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468">
        <f>BE19+BE20+BE21</f>
        <v>421737.99624999997</v>
      </c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70"/>
      <c r="BS17" s="468">
        <f>BE17</f>
        <v>421737.99624999997</v>
      </c>
      <c r="BT17" s="469"/>
      <c r="BU17" s="469"/>
      <c r="BV17" s="469"/>
      <c r="BW17" s="469"/>
      <c r="BX17" s="469"/>
      <c r="BY17" s="469"/>
      <c r="BZ17" s="469"/>
      <c r="CA17" s="469"/>
      <c r="CB17" s="469"/>
      <c r="CC17" s="469"/>
      <c r="CD17" s="469"/>
      <c r="CE17" s="469"/>
      <c r="CF17" s="470"/>
      <c r="CG17" s="468"/>
      <c r="CH17" s="469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70"/>
      <c r="CW17" s="478"/>
      <c r="CX17" s="479"/>
      <c r="CY17" s="479"/>
      <c r="CZ17" s="479"/>
      <c r="DA17" s="479"/>
      <c r="DB17" s="479"/>
      <c r="DC17" s="479"/>
      <c r="DD17" s="479"/>
      <c r="DE17" s="479"/>
      <c r="DF17" s="479"/>
      <c r="DG17" s="479"/>
      <c r="DH17" s="479"/>
      <c r="DI17" s="480"/>
      <c r="DJ17" s="478"/>
      <c r="DK17" s="479"/>
      <c r="DL17" s="479"/>
      <c r="DM17" s="479"/>
      <c r="DN17" s="479"/>
      <c r="DO17" s="479"/>
      <c r="DP17" s="479"/>
      <c r="DQ17" s="479"/>
      <c r="DR17" s="479"/>
      <c r="DS17" s="479"/>
      <c r="DT17" s="479"/>
      <c r="DU17" s="480"/>
    </row>
    <row r="18" spans="1:125" s="5" customFormat="1" ht="12.75" customHeight="1">
      <c r="A18" s="493" t="s">
        <v>26</v>
      </c>
      <c r="B18" s="494"/>
      <c r="C18" s="494"/>
      <c r="D18" s="494"/>
      <c r="E18" s="494"/>
      <c r="F18" s="495"/>
      <c r="G18" s="513" t="s">
        <v>48</v>
      </c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7"/>
      <c r="AC18" s="462" t="s">
        <v>1</v>
      </c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4"/>
      <c r="AQ18" s="462" t="s">
        <v>1</v>
      </c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2" t="s">
        <v>1</v>
      </c>
      <c r="BF18" s="463"/>
      <c r="BG18" s="463"/>
      <c r="BH18" s="463"/>
      <c r="BI18" s="463"/>
      <c r="BJ18" s="463"/>
      <c r="BK18" s="463"/>
      <c r="BL18" s="463"/>
      <c r="BM18" s="463"/>
      <c r="BN18" s="463"/>
      <c r="BO18" s="463"/>
      <c r="BP18" s="463"/>
      <c r="BQ18" s="463"/>
      <c r="BR18" s="464"/>
      <c r="BS18" s="462" t="s">
        <v>1</v>
      </c>
      <c r="BT18" s="463"/>
      <c r="BU18" s="463"/>
      <c r="BV18" s="463"/>
      <c r="BW18" s="463"/>
      <c r="BX18" s="463"/>
      <c r="BY18" s="463"/>
      <c r="BZ18" s="463"/>
      <c r="CA18" s="463"/>
      <c r="CB18" s="463"/>
      <c r="CC18" s="463"/>
      <c r="CD18" s="463"/>
      <c r="CE18" s="463"/>
      <c r="CF18" s="464"/>
      <c r="CG18" s="462" t="s">
        <v>1</v>
      </c>
      <c r="CH18" s="463"/>
      <c r="CI18" s="463"/>
      <c r="CJ18" s="463"/>
      <c r="CK18" s="463"/>
      <c r="CL18" s="463"/>
      <c r="CM18" s="463"/>
      <c r="CN18" s="463"/>
      <c r="CO18" s="463"/>
      <c r="CP18" s="463"/>
      <c r="CQ18" s="463"/>
      <c r="CR18" s="463"/>
      <c r="CS18" s="463"/>
      <c r="CT18" s="463"/>
      <c r="CU18" s="463"/>
      <c r="CV18" s="464"/>
      <c r="CW18" s="465" t="s">
        <v>1</v>
      </c>
      <c r="CX18" s="466"/>
      <c r="CY18" s="466"/>
      <c r="CZ18" s="466"/>
      <c r="DA18" s="466"/>
      <c r="DB18" s="466"/>
      <c r="DC18" s="466"/>
      <c r="DD18" s="466"/>
      <c r="DE18" s="466"/>
      <c r="DF18" s="466"/>
      <c r="DG18" s="466"/>
      <c r="DH18" s="466"/>
      <c r="DI18" s="467"/>
      <c r="DJ18" s="465" t="s">
        <v>1</v>
      </c>
      <c r="DK18" s="466"/>
      <c r="DL18" s="466"/>
      <c r="DM18" s="466"/>
      <c r="DN18" s="466"/>
      <c r="DO18" s="466"/>
      <c r="DP18" s="466"/>
      <c r="DQ18" s="466"/>
      <c r="DR18" s="466"/>
      <c r="DS18" s="466"/>
      <c r="DT18" s="466"/>
      <c r="DU18" s="467"/>
    </row>
    <row r="19" spans="1:125" s="5" customFormat="1" ht="52.5" customHeight="1">
      <c r="A19" s="501"/>
      <c r="B19" s="502"/>
      <c r="C19" s="502"/>
      <c r="D19" s="502"/>
      <c r="E19" s="502"/>
      <c r="F19" s="503"/>
      <c r="G19" s="513" t="s">
        <v>198</v>
      </c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7"/>
      <c r="AC19" s="462">
        <v>12198436.04</v>
      </c>
      <c r="AD19" s="463"/>
      <c r="AE19" s="463"/>
      <c r="AF19" s="46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4"/>
      <c r="AQ19" s="462">
        <v>1.5</v>
      </c>
      <c r="AR19" s="463"/>
      <c r="AS19" s="463"/>
      <c r="AT19" s="463"/>
      <c r="AU19" s="463"/>
      <c r="AV19" s="463"/>
      <c r="AW19" s="463"/>
      <c r="AX19" s="463"/>
      <c r="AY19" s="463"/>
      <c r="AZ19" s="463"/>
      <c r="BA19" s="463"/>
      <c r="BB19" s="463"/>
      <c r="BC19" s="463"/>
      <c r="BD19" s="463"/>
      <c r="BE19" s="462">
        <f>AC19*AQ19/100</f>
        <v>182976.54059999998</v>
      </c>
      <c r="BF19" s="463"/>
      <c r="BG19" s="463"/>
      <c r="BH19" s="463"/>
      <c r="BI19" s="463"/>
      <c r="BJ19" s="463"/>
      <c r="BK19" s="463"/>
      <c r="BL19" s="463"/>
      <c r="BM19" s="463"/>
      <c r="BN19" s="463"/>
      <c r="BO19" s="463"/>
      <c r="BP19" s="463"/>
      <c r="BQ19" s="463"/>
      <c r="BR19" s="464"/>
      <c r="BS19" s="462">
        <f>BE19</f>
        <v>182976.54059999998</v>
      </c>
      <c r="BT19" s="463"/>
      <c r="BU19" s="463"/>
      <c r="BV19" s="463"/>
      <c r="BW19" s="463"/>
      <c r="BX19" s="463"/>
      <c r="BY19" s="463"/>
      <c r="BZ19" s="463"/>
      <c r="CA19" s="463"/>
      <c r="CB19" s="463"/>
      <c r="CC19" s="463"/>
      <c r="CD19" s="463"/>
      <c r="CE19" s="463"/>
      <c r="CF19" s="464"/>
      <c r="CG19" s="462"/>
      <c r="CH19" s="463"/>
      <c r="CI19" s="463"/>
      <c r="CJ19" s="463"/>
      <c r="CK19" s="463"/>
      <c r="CL19" s="463"/>
      <c r="CM19" s="463"/>
      <c r="CN19" s="463"/>
      <c r="CO19" s="463"/>
      <c r="CP19" s="463"/>
      <c r="CQ19" s="463"/>
      <c r="CR19" s="463"/>
      <c r="CS19" s="463"/>
      <c r="CT19" s="463"/>
      <c r="CU19" s="463"/>
      <c r="CV19" s="464"/>
      <c r="CW19" s="465"/>
      <c r="CX19" s="466"/>
      <c r="CY19" s="466"/>
      <c r="CZ19" s="466"/>
      <c r="DA19" s="466"/>
      <c r="DB19" s="466"/>
      <c r="DC19" s="466"/>
      <c r="DD19" s="466"/>
      <c r="DE19" s="466"/>
      <c r="DF19" s="466"/>
      <c r="DG19" s="466"/>
      <c r="DH19" s="466"/>
      <c r="DI19" s="467"/>
      <c r="DJ19" s="465"/>
      <c r="DK19" s="466"/>
      <c r="DL19" s="466"/>
      <c r="DM19" s="466"/>
      <c r="DN19" s="466"/>
      <c r="DO19" s="466"/>
      <c r="DP19" s="466"/>
      <c r="DQ19" s="466"/>
      <c r="DR19" s="466"/>
      <c r="DS19" s="466"/>
      <c r="DT19" s="466"/>
      <c r="DU19" s="467"/>
    </row>
    <row r="20" spans="1:125" s="5" customFormat="1" ht="70.5" customHeight="1">
      <c r="A20" s="501"/>
      <c r="B20" s="502"/>
      <c r="C20" s="502"/>
      <c r="D20" s="502"/>
      <c r="E20" s="502"/>
      <c r="F20" s="503"/>
      <c r="G20" s="513" t="s">
        <v>199</v>
      </c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7"/>
      <c r="AC20" s="462">
        <v>6623963.71</v>
      </c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4"/>
      <c r="AQ20" s="462">
        <v>1.5</v>
      </c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2">
        <f>AC20*AQ20/100</f>
        <v>99359.45564999999</v>
      </c>
      <c r="BF20" s="463"/>
      <c r="BG20" s="463"/>
      <c r="BH20" s="463"/>
      <c r="BI20" s="463"/>
      <c r="BJ20" s="463"/>
      <c r="BK20" s="463"/>
      <c r="BL20" s="463"/>
      <c r="BM20" s="463"/>
      <c r="BN20" s="463"/>
      <c r="BO20" s="463"/>
      <c r="BP20" s="463"/>
      <c r="BQ20" s="463"/>
      <c r="BR20" s="464"/>
      <c r="BS20" s="462">
        <f>BE20</f>
        <v>99359.45564999999</v>
      </c>
      <c r="BT20" s="463"/>
      <c r="BU20" s="463"/>
      <c r="BV20" s="463"/>
      <c r="BW20" s="463"/>
      <c r="BX20" s="463"/>
      <c r="BY20" s="463"/>
      <c r="BZ20" s="463"/>
      <c r="CA20" s="463"/>
      <c r="CB20" s="463"/>
      <c r="CC20" s="463"/>
      <c r="CD20" s="463"/>
      <c r="CE20" s="463"/>
      <c r="CF20" s="464"/>
      <c r="CG20" s="462"/>
      <c r="CH20" s="463"/>
      <c r="CI20" s="463"/>
      <c r="CJ20" s="463"/>
      <c r="CK20" s="463"/>
      <c r="CL20" s="463"/>
      <c r="CM20" s="463"/>
      <c r="CN20" s="463"/>
      <c r="CO20" s="463"/>
      <c r="CP20" s="463"/>
      <c r="CQ20" s="463"/>
      <c r="CR20" s="463"/>
      <c r="CS20" s="463"/>
      <c r="CT20" s="463"/>
      <c r="CU20" s="463"/>
      <c r="CV20" s="464"/>
      <c r="CW20" s="465"/>
      <c r="CX20" s="466"/>
      <c r="CY20" s="466"/>
      <c r="CZ20" s="466"/>
      <c r="DA20" s="466"/>
      <c r="DB20" s="466"/>
      <c r="DC20" s="466"/>
      <c r="DD20" s="466"/>
      <c r="DE20" s="466"/>
      <c r="DF20" s="466"/>
      <c r="DG20" s="466"/>
      <c r="DH20" s="466"/>
      <c r="DI20" s="467"/>
      <c r="DJ20" s="465"/>
      <c r="DK20" s="466"/>
      <c r="DL20" s="466"/>
      <c r="DM20" s="466"/>
      <c r="DN20" s="466"/>
      <c r="DO20" s="466"/>
      <c r="DP20" s="466"/>
      <c r="DQ20" s="466"/>
      <c r="DR20" s="466"/>
      <c r="DS20" s="466"/>
      <c r="DT20" s="466"/>
      <c r="DU20" s="467"/>
    </row>
    <row r="21" spans="1:125" s="5" customFormat="1" ht="52.5" customHeight="1">
      <c r="A21" s="501"/>
      <c r="B21" s="502"/>
      <c r="C21" s="502"/>
      <c r="D21" s="502"/>
      <c r="E21" s="502"/>
      <c r="F21" s="503"/>
      <c r="G21" s="513" t="s">
        <v>200</v>
      </c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7"/>
      <c r="AC21" s="462">
        <f>BS21/AQ21*100</f>
        <v>9293466.666666668</v>
      </c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4"/>
      <c r="AQ21" s="462">
        <v>1.5</v>
      </c>
      <c r="AR21" s="463"/>
      <c r="AS21" s="463"/>
      <c r="AT21" s="463"/>
      <c r="AU21" s="463"/>
      <c r="AV21" s="463"/>
      <c r="AW21" s="463"/>
      <c r="AX21" s="463"/>
      <c r="AY21" s="463"/>
      <c r="AZ21" s="463"/>
      <c r="BA21" s="463"/>
      <c r="BB21" s="463"/>
      <c r="BC21" s="463"/>
      <c r="BD21" s="463"/>
      <c r="BE21" s="462">
        <f>BS21</f>
        <v>139402</v>
      </c>
      <c r="BF21" s="463"/>
      <c r="BG21" s="463"/>
      <c r="BH21" s="463"/>
      <c r="BI21" s="463"/>
      <c r="BJ21" s="463"/>
      <c r="BK21" s="463"/>
      <c r="BL21" s="463"/>
      <c r="BM21" s="463"/>
      <c r="BN21" s="463"/>
      <c r="BO21" s="463"/>
      <c r="BP21" s="463"/>
      <c r="BQ21" s="463"/>
      <c r="BR21" s="464"/>
      <c r="BS21" s="462">
        <v>139402</v>
      </c>
      <c r="BT21" s="463"/>
      <c r="BU21" s="463"/>
      <c r="BV21" s="463"/>
      <c r="BW21" s="463"/>
      <c r="BX21" s="463"/>
      <c r="BY21" s="463"/>
      <c r="BZ21" s="463"/>
      <c r="CA21" s="463"/>
      <c r="CB21" s="463"/>
      <c r="CC21" s="463"/>
      <c r="CD21" s="463"/>
      <c r="CE21" s="463"/>
      <c r="CF21" s="464"/>
      <c r="CG21" s="462"/>
      <c r="CH21" s="463"/>
      <c r="CI21" s="463"/>
      <c r="CJ21" s="463"/>
      <c r="CK21" s="463"/>
      <c r="CL21" s="463"/>
      <c r="CM21" s="463"/>
      <c r="CN21" s="463"/>
      <c r="CO21" s="463"/>
      <c r="CP21" s="463"/>
      <c r="CQ21" s="463"/>
      <c r="CR21" s="463"/>
      <c r="CS21" s="463"/>
      <c r="CT21" s="463"/>
      <c r="CU21" s="463"/>
      <c r="CV21" s="464"/>
      <c r="CW21" s="465"/>
      <c r="CX21" s="466"/>
      <c r="CY21" s="466"/>
      <c r="CZ21" s="466"/>
      <c r="DA21" s="466"/>
      <c r="DB21" s="466"/>
      <c r="DC21" s="466"/>
      <c r="DD21" s="466"/>
      <c r="DE21" s="466"/>
      <c r="DF21" s="466"/>
      <c r="DG21" s="466"/>
      <c r="DH21" s="466"/>
      <c r="DI21" s="467"/>
      <c r="DJ21" s="465"/>
      <c r="DK21" s="466"/>
      <c r="DL21" s="466"/>
      <c r="DM21" s="466"/>
      <c r="DN21" s="466"/>
      <c r="DO21" s="466"/>
      <c r="DP21" s="466"/>
      <c r="DQ21" s="466"/>
      <c r="DR21" s="466"/>
      <c r="DS21" s="466"/>
      <c r="DT21" s="466"/>
      <c r="DU21" s="467"/>
    </row>
    <row r="22" spans="1:125" s="22" customFormat="1" ht="16.5" customHeight="1">
      <c r="A22" s="521" t="s">
        <v>18</v>
      </c>
      <c r="B22" s="519"/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19"/>
      <c r="AJ22" s="519"/>
      <c r="AK22" s="519"/>
      <c r="AL22" s="519"/>
      <c r="AM22" s="519"/>
      <c r="AN22" s="519"/>
      <c r="AO22" s="519"/>
      <c r="AP22" s="519"/>
      <c r="AQ22" s="519"/>
      <c r="AR22" s="519"/>
      <c r="AS22" s="519"/>
      <c r="AT22" s="519"/>
      <c r="AU22" s="519"/>
      <c r="AV22" s="519"/>
      <c r="AW22" s="519"/>
      <c r="AX22" s="519"/>
      <c r="AY22" s="519"/>
      <c r="AZ22" s="519"/>
      <c r="BA22" s="519"/>
      <c r="BB22" s="519"/>
      <c r="BC22" s="519"/>
      <c r="BD22" s="520"/>
      <c r="BE22" s="468">
        <f>BE9+BE17</f>
        <v>7099789.99625</v>
      </c>
      <c r="BF22" s="471"/>
      <c r="BG22" s="471"/>
      <c r="BH22" s="471"/>
      <c r="BI22" s="471"/>
      <c r="BJ22" s="471"/>
      <c r="BK22" s="471"/>
      <c r="BL22" s="471"/>
      <c r="BM22" s="471"/>
      <c r="BN22" s="471"/>
      <c r="BO22" s="471"/>
      <c r="BP22" s="471"/>
      <c r="BQ22" s="471"/>
      <c r="BR22" s="472"/>
      <c r="BS22" s="468">
        <f>BS9+BS19+BS20+BS21</f>
        <v>7029937.99625</v>
      </c>
      <c r="BT22" s="471"/>
      <c r="BU22" s="471"/>
      <c r="BV22" s="471"/>
      <c r="BW22" s="471"/>
      <c r="BX22" s="471"/>
      <c r="BY22" s="471"/>
      <c r="BZ22" s="471"/>
      <c r="CA22" s="471"/>
      <c r="CB22" s="471"/>
      <c r="CC22" s="471"/>
      <c r="CD22" s="471"/>
      <c r="CE22" s="471"/>
      <c r="CF22" s="472"/>
      <c r="CG22" s="473"/>
      <c r="CH22" s="471"/>
      <c r="CI22" s="471"/>
      <c r="CJ22" s="471"/>
      <c r="CK22" s="471"/>
      <c r="CL22" s="471"/>
      <c r="CM22" s="471"/>
      <c r="CN22" s="471"/>
      <c r="CO22" s="471"/>
      <c r="CP22" s="471"/>
      <c r="CQ22" s="471"/>
      <c r="CR22" s="471"/>
      <c r="CS22" s="471"/>
      <c r="CT22" s="471"/>
      <c r="CU22" s="471"/>
      <c r="CV22" s="472"/>
      <c r="CW22" s="468">
        <f>CW9</f>
        <v>69852</v>
      </c>
      <c r="CX22" s="471"/>
      <c r="CY22" s="471"/>
      <c r="CZ22" s="471"/>
      <c r="DA22" s="471"/>
      <c r="DB22" s="471"/>
      <c r="DC22" s="471"/>
      <c r="DD22" s="471"/>
      <c r="DE22" s="471"/>
      <c r="DF22" s="471"/>
      <c r="DG22" s="471"/>
      <c r="DH22" s="471"/>
      <c r="DI22" s="472"/>
      <c r="DJ22" s="473"/>
      <c r="DK22" s="471"/>
      <c r="DL22" s="471"/>
      <c r="DM22" s="471"/>
      <c r="DN22" s="471"/>
      <c r="DO22" s="471"/>
      <c r="DP22" s="471"/>
      <c r="DQ22" s="471"/>
      <c r="DR22" s="471"/>
      <c r="DS22" s="471"/>
      <c r="DT22" s="471"/>
      <c r="DU22" s="472"/>
    </row>
    <row r="23" spans="1:125" s="5" customFormat="1" ht="28.5" customHeight="1" hidden="1">
      <c r="A23" s="531" t="s">
        <v>168</v>
      </c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  <c r="AC23" s="532"/>
      <c r="AD23" s="532"/>
      <c r="AE23" s="532"/>
      <c r="AF23" s="532"/>
      <c r="AG23" s="532"/>
      <c r="AH23" s="532"/>
      <c r="AI23" s="532"/>
      <c r="AJ23" s="532"/>
      <c r="AK23" s="532"/>
      <c r="AL23" s="532"/>
      <c r="AM23" s="532"/>
      <c r="AN23" s="532"/>
      <c r="AO23" s="532"/>
      <c r="AP23" s="532"/>
      <c r="AQ23" s="532"/>
      <c r="AR23" s="532"/>
      <c r="AS23" s="532"/>
      <c r="AT23" s="532"/>
      <c r="AU23" s="532"/>
      <c r="AV23" s="532"/>
      <c r="AW23" s="532"/>
      <c r="AX23" s="532"/>
      <c r="AY23" s="532"/>
      <c r="AZ23" s="532"/>
      <c r="BA23" s="532"/>
      <c r="BB23" s="532"/>
      <c r="BC23" s="532"/>
      <c r="BD23" s="532"/>
      <c r="BE23" s="532"/>
      <c r="BF23" s="532"/>
      <c r="BG23" s="532"/>
      <c r="BH23" s="532"/>
      <c r="BI23" s="532"/>
      <c r="BJ23" s="532"/>
      <c r="BK23" s="532"/>
      <c r="BL23" s="532"/>
      <c r="BM23" s="532"/>
      <c r="BN23" s="532"/>
      <c r="BO23" s="532"/>
      <c r="BP23" s="532"/>
      <c r="BQ23" s="532"/>
      <c r="BR23" s="532"/>
      <c r="BS23" s="532"/>
      <c r="BT23" s="532"/>
      <c r="BU23" s="532"/>
      <c r="BV23" s="532"/>
      <c r="BW23" s="532"/>
      <c r="BX23" s="532"/>
      <c r="BY23" s="532"/>
      <c r="BZ23" s="532"/>
      <c r="CA23" s="532"/>
      <c r="CB23" s="532"/>
      <c r="CC23" s="532"/>
      <c r="CD23" s="532"/>
      <c r="CE23" s="532"/>
      <c r="CF23" s="532"/>
      <c r="CG23" s="532"/>
      <c r="CH23" s="532"/>
      <c r="CI23" s="532"/>
      <c r="CJ23" s="532"/>
      <c r="CK23" s="532"/>
      <c r="CL23" s="532"/>
      <c r="CM23" s="532"/>
      <c r="CN23" s="532"/>
      <c r="CO23" s="532"/>
      <c r="CP23" s="532"/>
      <c r="CQ23" s="532"/>
      <c r="CR23" s="532"/>
      <c r="CS23" s="532"/>
      <c r="CT23" s="532"/>
      <c r="CU23" s="532"/>
      <c r="CV23" s="532"/>
      <c r="CW23" s="532"/>
      <c r="CX23" s="532"/>
      <c r="CY23" s="532"/>
      <c r="CZ23" s="532"/>
      <c r="DA23" s="532"/>
      <c r="DB23" s="532"/>
      <c r="DC23" s="532"/>
      <c r="DD23" s="532"/>
      <c r="DE23" s="532"/>
      <c r="DF23" s="532"/>
      <c r="DG23" s="532"/>
      <c r="DH23" s="532"/>
      <c r="DI23" s="532"/>
      <c r="DJ23" s="532"/>
      <c r="DK23" s="532"/>
      <c r="DL23" s="532"/>
      <c r="DM23" s="532"/>
      <c r="DN23" s="532"/>
      <c r="DO23" s="532"/>
      <c r="DP23" s="532"/>
      <c r="DQ23" s="532"/>
      <c r="DR23" s="532"/>
      <c r="DS23" s="532"/>
      <c r="DT23" s="532"/>
      <c r="DU23" s="532"/>
    </row>
    <row r="24" spans="1:125" ht="15">
      <c r="A24" s="529"/>
      <c r="B24" s="530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530"/>
      <c r="AD24" s="530"/>
      <c r="AE24" s="530"/>
      <c r="AF24" s="530"/>
      <c r="AG24" s="530"/>
      <c r="AH24" s="530"/>
      <c r="AI24" s="530"/>
      <c r="AJ24" s="530"/>
      <c r="AK24" s="530"/>
      <c r="AL24" s="530"/>
      <c r="AM24" s="530"/>
      <c r="AN24" s="530"/>
      <c r="AO24" s="530"/>
      <c r="AP24" s="530"/>
      <c r="AQ24" s="530"/>
      <c r="AR24" s="530"/>
      <c r="AS24" s="530"/>
      <c r="AT24" s="530"/>
      <c r="AU24" s="530"/>
      <c r="AV24" s="530"/>
      <c r="AW24" s="530"/>
      <c r="AX24" s="530"/>
      <c r="AY24" s="530"/>
      <c r="AZ24" s="530"/>
      <c r="BA24" s="530"/>
      <c r="BB24" s="530"/>
      <c r="BC24" s="530"/>
      <c r="BD24" s="530"/>
      <c r="BE24" s="530"/>
      <c r="BF24" s="530"/>
      <c r="BG24" s="530"/>
      <c r="BH24" s="530"/>
      <c r="BI24" s="530"/>
      <c r="BJ24" s="530"/>
      <c r="BK24" s="530"/>
      <c r="BL24" s="530"/>
      <c r="BM24" s="530"/>
      <c r="BN24" s="530"/>
      <c r="BO24" s="530"/>
      <c r="BP24" s="530"/>
      <c r="BQ24" s="530"/>
      <c r="BR24" s="530"/>
      <c r="BS24" s="530"/>
      <c r="BT24" s="530"/>
      <c r="BU24" s="530"/>
      <c r="BV24" s="530"/>
      <c r="BW24" s="530"/>
      <c r="BX24" s="530"/>
      <c r="BY24" s="530"/>
      <c r="BZ24" s="530"/>
      <c r="CA24" s="530"/>
      <c r="CB24" s="530"/>
      <c r="CC24" s="530"/>
      <c r="CD24" s="530"/>
      <c r="CE24" s="530"/>
      <c r="CF24" s="530"/>
      <c r="CG24" s="530"/>
      <c r="CH24" s="530"/>
      <c r="CI24" s="530"/>
      <c r="CJ24" s="530"/>
      <c r="CK24" s="530"/>
      <c r="CL24" s="530"/>
      <c r="CM24" s="530"/>
      <c r="CN24" s="530"/>
      <c r="CO24" s="530"/>
      <c r="CP24" s="530"/>
      <c r="CQ24" s="530"/>
      <c r="CR24" s="530"/>
      <c r="CS24" s="530"/>
      <c r="CT24" s="530"/>
      <c r="CU24" s="530"/>
      <c r="CV24" s="530"/>
      <c r="CW24" s="530"/>
      <c r="CX24" s="530"/>
      <c r="CY24" s="530"/>
      <c r="CZ24" s="530"/>
      <c r="DA24" s="530"/>
      <c r="DB24" s="530"/>
      <c r="DC24" s="530"/>
      <c r="DD24" s="530"/>
      <c r="DE24" s="530"/>
      <c r="DF24" s="530"/>
      <c r="DG24" s="530"/>
      <c r="DH24" s="530"/>
      <c r="DI24" s="530"/>
      <c r="DJ24" s="530"/>
      <c r="DK24" s="530"/>
      <c r="DL24" s="530"/>
      <c r="DM24" s="530"/>
      <c r="DN24" s="530"/>
      <c r="DO24" s="530"/>
      <c r="DP24" s="530"/>
      <c r="DQ24" s="530"/>
      <c r="DR24" s="530"/>
      <c r="DS24" s="530"/>
      <c r="DT24" s="530"/>
      <c r="DU24" s="530"/>
    </row>
    <row r="25" s="4" customFormat="1" ht="19.5" customHeight="1">
      <c r="A25" s="4" t="s">
        <v>49</v>
      </c>
    </row>
    <row r="26" s="4" customFormat="1" ht="12.75" customHeight="1"/>
    <row r="27" spans="1:125" s="3" customFormat="1" ht="19.5" customHeight="1">
      <c r="A27" s="411" t="s">
        <v>3</v>
      </c>
      <c r="B27" s="412"/>
      <c r="C27" s="412"/>
      <c r="D27" s="412"/>
      <c r="E27" s="412"/>
      <c r="F27" s="413"/>
      <c r="G27" s="411" t="s">
        <v>22</v>
      </c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3"/>
      <c r="AC27" s="411" t="s">
        <v>38</v>
      </c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3"/>
      <c r="AQ27" s="411" t="s">
        <v>39</v>
      </c>
      <c r="AR27" s="412"/>
      <c r="AS27" s="412"/>
      <c r="AT27" s="412"/>
      <c r="AU27" s="412"/>
      <c r="AV27" s="412"/>
      <c r="AW27" s="412"/>
      <c r="AX27" s="412"/>
      <c r="AY27" s="412"/>
      <c r="AZ27" s="412"/>
      <c r="BA27" s="412"/>
      <c r="BB27" s="412"/>
      <c r="BC27" s="412"/>
      <c r="BD27" s="412"/>
      <c r="BE27" s="411" t="s">
        <v>58</v>
      </c>
      <c r="BF27" s="412"/>
      <c r="BG27" s="412"/>
      <c r="BH27" s="412"/>
      <c r="BI27" s="412"/>
      <c r="BJ27" s="412"/>
      <c r="BK27" s="412"/>
      <c r="BL27" s="412"/>
      <c r="BM27" s="412"/>
      <c r="BN27" s="412"/>
      <c r="BO27" s="412"/>
      <c r="BP27" s="412"/>
      <c r="BQ27" s="412"/>
      <c r="BR27" s="413"/>
      <c r="BS27" s="404" t="s">
        <v>0</v>
      </c>
      <c r="BT27" s="428"/>
      <c r="BU27" s="428"/>
      <c r="BV27" s="428"/>
      <c r="BW27" s="428"/>
      <c r="BX27" s="428"/>
      <c r="BY27" s="428"/>
      <c r="BZ27" s="428"/>
      <c r="CA27" s="428"/>
      <c r="CB27" s="428"/>
      <c r="CC27" s="428"/>
      <c r="CD27" s="428"/>
      <c r="CE27" s="428"/>
      <c r="CF27" s="428"/>
      <c r="CG27" s="428"/>
      <c r="CH27" s="428"/>
      <c r="CI27" s="428"/>
      <c r="CJ27" s="428"/>
      <c r="CK27" s="428"/>
      <c r="CL27" s="428"/>
      <c r="CM27" s="428"/>
      <c r="CN27" s="428"/>
      <c r="CO27" s="428"/>
      <c r="CP27" s="428"/>
      <c r="CQ27" s="428"/>
      <c r="CR27" s="428"/>
      <c r="CS27" s="428"/>
      <c r="CT27" s="428"/>
      <c r="CU27" s="428"/>
      <c r="CV27" s="428"/>
      <c r="CW27" s="428"/>
      <c r="CX27" s="428"/>
      <c r="CY27" s="428"/>
      <c r="CZ27" s="428"/>
      <c r="DA27" s="428"/>
      <c r="DB27" s="428"/>
      <c r="DC27" s="428"/>
      <c r="DD27" s="428"/>
      <c r="DE27" s="428"/>
      <c r="DF27" s="428"/>
      <c r="DG27" s="428"/>
      <c r="DH27" s="428"/>
      <c r="DI27" s="428"/>
      <c r="DJ27" s="428"/>
      <c r="DK27" s="428"/>
      <c r="DL27" s="428"/>
      <c r="DM27" s="428"/>
      <c r="DN27" s="428"/>
      <c r="DO27" s="428"/>
      <c r="DP27" s="428"/>
      <c r="DQ27" s="428"/>
      <c r="DR27" s="428"/>
      <c r="DS27" s="428"/>
      <c r="DT27" s="428"/>
      <c r="DU27" s="429"/>
    </row>
    <row r="28" spans="1:125" s="3" customFormat="1" ht="67.5" customHeight="1">
      <c r="A28" s="414"/>
      <c r="B28" s="415"/>
      <c r="C28" s="415"/>
      <c r="D28" s="415"/>
      <c r="E28" s="415"/>
      <c r="F28" s="416"/>
      <c r="G28" s="414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6"/>
      <c r="AC28" s="414"/>
      <c r="AD28" s="415"/>
      <c r="AE28" s="415"/>
      <c r="AF28" s="415"/>
      <c r="AG28" s="415"/>
      <c r="AH28" s="415"/>
      <c r="AI28" s="415"/>
      <c r="AJ28" s="415"/>
      <c r="AK28" s="415"/>
      <c r="AL28" s="415"/>
      <c r="AM28" s="415"/>
      <c r="AN28" s="415"/>
      <c r="AO28" s="415"/>
      <c r="AP28" s="416"/>
      <c r="AQ28" s="414"/>
      <c r="AR28" s="415"/>
      <c r="AS28" s="415"/>
      <c r="AT28" s="415"/>
      <c r="AU28" s="415"/>
      <c r="AV28" s="415"/>
      <c r="AW28" s="415"/>
      <c r="AX28" s="415"/>
      <c r="AY28" s="415"/>
      <c r="AZ28" s="415"/>
      <c r="BA28" s="415"/>
      <c r="BB28" s="415"/>
      <c r="BC28" s="415"/>
      <c r="BD28" s="415"/>
      <c r="BE28" s="414"/>
      <c r="BF28" s="415"/>
      <c r="BG28" s="415"/>
      <c r="BH28" s="415"/>
      <c r="BI28" s="415"/>
      <c r="BJ28" s="415"/>
      <c r="BK28" s="415"/>
      <c r="BL28" s="415"/>
      <c r="BM28" s="415"/>
      <c r="BN28" s="415"/>
      <c r="BO28" s="415"/>
      <c r="BP28" s="415"/>
      <c r="BQ28" s="415"/>
      <c r="BR28" s="416"/>
      <c r="BS28" s="396" t="s">
        <v>120</v>
      </c>
      <c r="BT28" s="397"/>
      <c r="BU28" s="397"/>
      <c r="BV28" s="397"/>
      <c r="BW28" s="397"/>
      <c r="BX28" s="397"/>
      <c r="BY28" s="397"/>
      <c r="BZ28" s="397"/>
      <c r="CA28" s="397"/>
      <c r="CB28" s="397"/>
      <c r="CC28" s="397"/>
      <c r="CD28" s="397"/>
      <c r="CE28" s="397"/>
      <c r="CF28" s="398"/>
      <c r="CG28" s="396" t="s">
        <v>122</v>
      </c>
      <c r="CH28" s="397"/>
      <c r="CI28" s="397"/>
      <c r="CJ28" s="397"/>
      <c r="CK28" s="397"/>
      <c r="CL28" s="397"/>
      <c r="CM28" s="397"/>
      <c r="CN28" s="397"/>
      <c r="CO28" s="397"/>
      <c r="CP28" s="397"/>
      <c r="CQ28" s="397"/>
      <c r="CR28" s="397"/>
      <c r="CS28" s="397"/>
      <c r="CT28" s="397"/>
      <c r="CU28" s="397"/>
      <c r="CV28" s="398"/>
      <c r="CW28" s="449" t="s">
        <v>19</v>
      </c>
      <c r="CX28" s="450"/>
      <c r="CY28" s="450"/>
      <c r="CZ28" s="450"/>
      <c r="DA28" s="450"/>
      <c r="DB28" s="450"/>
      <c r="DC28" s="450"/>
      <c r="DD28" s="450"/>
      <c r="DE28" s="450"/>
      <c r="DF28" s="450"/>
      <c r="DG28" s="450"/>
      <c r="DH28" s="450"/>
      <c r="DI28" s="450"/>
      <c r="DJ28" s="450"/>
      <c r="DK28" s="450"/>
      <c r="DL28" s="450"/>
      <c r="DM28" s="450"/>
      <c r="DN28" s="450"/>
      <c r="DO28" s="450"/>
      <c r="DP28" s="450"/>
      <c r="DQ28" s="450"/>
      <c r="DR28" s="450"/>
      <c r="DS28" s="450"/>
      <c r="DT28" s="450"/>
      <c r="DU28" s="451"/>
    </row>
    <row r="29" spans="1:125" s="3" customFormat="1" ht="28.5" customHeight="1">
      <c r="A29" s="417"/>
      <c r="B29" s="418"/>
      <c r="C29" s="418"/>
      <c r="D29" s="418"/>
      <c r="E29" s="418"/>
      <c r="F29" s="419"/>
      <c r="G29" s="417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9"/>
      <c r="AC29" s="417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419"/>
      <c r="AQ29" s="417"/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418"/>
      <c r="BD29" s="418"/>
      <c r="BE29" s="417"/>
      <c r="BF29" s="418"/>
      <c r="BG29" s="418"/>
      <c r="BH29" s="418"/>
      <c r="BI29" s="418"/>
      <c r="BJ29" s="418"/>
      <c r="BK29" s="418"/>
      <c r="BL29" s="418"/>
      <c r="BM29" s="418"/>
      <c r="BN29" s="418"/>
      <c r="BO29" s="418"/>
      <c r="BP29" s="418"/>
      <c r="BQ29" s="418"/>
      <c r="BR29" s="419"/>
      <c r="BS29" s="399"/>
      <c r="BT29" s="400"/>
      <c r="BU29" s="400"/>
      <c r="BV29" s="400"/>
      <c r="BW29" s="400"/>
      <c r="BX29" s="400"/>
      <c r="BY29" s="400"/>
      <c r="BZ29" s="400"/>
      <c r="CA29" s="400"/>
      <c r="CB29" s="400"/>
      <c r="CC29" s="400"/>
      <c r="CD29" s="400"/>
      <c r="CE29" s="400"/>
      <c r="CF29" s="401"/>
      <c r="CG29" s="399"/>
      <c r="CH29" s="400"/>
      <c r="CI29" s="400"/>
      <c r="CJ29" s="400"/>
      <c r="CK29" s="400"/>
      <c r="CL29" s="400"/>
      <c r="CM29" s="400"/>
      <c r="CN29" s="400"/>
      <c r="CO29" s="400"/>
      <c r="CP29" s="400"/>
      <c r="CQ29" s="400"/>
      <c r="CR29" s="400"/>
      <c r="CS29" s="400"/>
      <c r="CT29" s="400"/>
      <c r="CU29" s="400"/>
      <c r="CV29" s="401"/>
      <c r="CW29" s="404" t="s">
        <v>2</v>
      </c>
      <c r="CX29" s="405"/>
      <c r="CY29" s="405"/>
      <c r="CZ29" s="405"/>
      <c r="DA29" s="405"/>
      <c r="DB29" s="405"/>
      <c r="DC29" s="405"/>
      <c r="DD29" s="405"/>
      <c r="DE29" s="405"/>
      <c r="DF29" s="405"/>
      <c r="DG29" s="405"/>
      <c r="DH29" s="405"/>
      <c r="DI29" s="406"/>
      <c r="DJ29" s="404" t="s">
        <v>34</v>
      </c>
      <c r="DK29" s="405"/>
      <c r="DL29" s="405"/>
      <c r="DM29" s="405"/>
      <c r="DN29" s="405"/>
      <c r="DO29" s="405"/>
      <c r="DP29" s="405"/>
      <c r="DQ29" s="405"/>
      <c r="DR29" s="405"/>
      <c r="DS29" s="405"/>
      <c r="DT29" s="405"/>
      <c r="DU29" s="406"/>
    </row>
    <row r="30" spans="1:125" s="6" customFormat="1" ht="12.75" customHeight="1">
      <c r="A30" s="393">
        <v>1</v>
      </c>
      <c r="B30" s="394"/>
      <c r="C30" s="394"/>
      <c r="D30" s="394"/>
      <c r="E30" s="394"/>
      <c r="F30" s="395"/>
      <c r="G30" s="393">
        <v>2</v>
      </c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5"/>
      <c r="AC30" s="393">
        <v>3</v>
      </c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5"/>
      <c r="AQ30" s="393">
        <v>4</v>
      </c>
      <c r="AR30" s="394"/>
      <c r="AS30" s="394"/>
      <c r="AT30" s="394"/>
      <c r="AU30" s="394"/>
      <c r="AV30" s="394"/>
      <c r="AW30" s="394"/>
      <c r="AX30" s="394"/>
      <c r="AY30" s="394"/>
      <c r="AZ30" s="394"/>
      <c r="BA30" s="394"/>
      <c r="BB30" s="394"/>
      <c r="BC30" s="394"/>
      <c r="BD30" s="394"/>
      <c r="BE30" s="393">
        <v>5</v>
      </c>
      <c r="BF30" s="394"/>
      <c r="BG30" s="394"/>
      <c r="BH30" s="394"/>
      <c r="BI30" s="394"/>
      <c r="BJ30" s="394"/>
      <c r="BK30" s="394"/>
      <c r="BL30" s="394"/>
      <c r="BM30" s="394"/>
      <c r="BN30" s="394"/>
      <c r="BO30" s="394"/>
      <c r="BP30" s="394"/>
      <c r="BQ30" s="394"/>
      <c r="BR30" s="395"/>
      <c r="BS30" s="393">
        <v>6</v>
      </c>
      <c r="BT30" s="394"/>
      <c r="BU30" s="394"/>
      <c r="BV30" s="394"/>
      <c r="BW30" s="394"/>
      <c r="BX30" s="394"/>
      <c r="BY30" s="394"/>
      <c r="BZ30" s="394"/>
      <c r="CA30" s="394"/>
      <c r="CB30" s="394"/>
      <c r="CC30" s="394"/>
      <c r="CD30" s="394"/>
      <c r="CE30" s="394"/>
      <c r="CF30" s="395"/>
      <c r="CG30" s="393">
        <v>7</v>
      </c>
      <c r="CH30" s="394"/>
      <c r="CI30" s="394"/>
      <c r="CJ30" s="394"/>
      <c r="CK30" s="394"/>
      <c r="CL30" s="394"/>
      <c r="CM30" s="394"/>
      <c r="CN30" s="394"/>
      <c r="CO30" s="394"/>
      <c r="CP30" s="394"/>
      <c r="CQ30" s="394"/>
      <c r="CR30" s="394"/>
      <c r="CS30" s="394"/>
      <c r="CT30" s="394"/>
      <c r="CU30" s="394"/>
      <c r="CV30" s="395"/>
      <c r="CW30" s="393">
        <v>8</v>
      </c>
      <c r="CX30" s="394"/>
      <c r="CY30" s="394"/>
      <c r="CZ30" s="394"/>
      <c r="DA30" s="394"/>
      <c r="DB30" s="394"/>
      <c r="DC30" s="394"/>
      <c r="DD30" s="394"/>
      <c r="DE30" s="394"/>
      <c r="DF30" s="394"/>
      <c r="DG30" s="394"/>
      <c r="DH30" s="394"/>
      <c r="DI30" s="395"/>
      <c r="DJ30" s="393">
        <v>9</v>
      </c>
      <c r="DK30" s="394"/>
      <c r="DL30" s="394"/>
      <c r="DM30" s="394"/>
      <c r="DN30" s="394"/>
      <c r="DO30" s="394"/>
      <c r="DP30" s="394"/>
      <c r="DQ30" s="394"/>
      <c r="DR30" s="394"/>
      <c r="DS30" s="394"/>
      <c r="DT30" s="394"/>
      <c r="DU30" s="395"/>
    </row>
    <row r="31" spans="1:125" s="5" customFormat="1" ht="63" customHeight="1">
      <c r="A31" s="383" t="s">
        <v>7</v>
      </c>
      <c r="B31" s="384"/>
      <c r="C31" s="384"/>
      <c r="D31" s="384"/>
      <c r="E31" s="384"/>
      <c r="F31" s="385"/>
      <c r="G31" s="386" t="s">
        <v>220</v>
      </c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87"/>
      <c r="AC31" s="371" t="s">
        <v>1</v>
      </c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3"/>
      <c r="AQ31" s="371" t="s">
        <v>1</v>
      </c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2"/>
      <c r="BC31" s="372"/>
      <c r="BD31" s="372"/>
      <c r="BE31" s="462">
        <v>10000</v>
      </c>
      <c r="BF31" s="463"/>
      <c r="BG31" s="463"/>
      <c r="BH31" s="463"/>
      <c r="BI31" s="463"/>
      <c r="BJ31" s="463"/>
      <c r="BK31" s="463"/>
      <c r="BL31" s="463"/>
      <c r="BM31" s="463"/>
      <c r="BN31" s="463"/>
      <c r="BO31" s="463"/>
      <c r="BP31" s="463"/>
      <c r="BQ31" s="463"/>
      <c r="BR31" s="464"/>
      <c r="BS31" s="462"/>
      <c r="BT31" s="463"/>
      <c r="BU31" s="463"/>
      <c r="BV31" s="463"/>
      <c r="BW31" s="463"/>
      <c r="BX31" s="463"/>
      <c r="BY31" s="463"/>
      <c r="BZ31" s="463"/>
      <c r="CA31" s="463"/>
      <c r="CB31" s="463"/>
      <c r="CC31" s="463"/>
      <c r="CD31" s="463"/>
      <c r="CE31" s="463"/>
      <c r="CF31" s="464"/>
      <c r="CG31" s="462"/>
      <c r="CH31" s="463"/>
      <c r="CI31" s="463"/>
      <c r="CJ31" s="463"/>
      <c r="CK31" s="463"/>
      <c r="CL31" s="463"/>
      <c r="CM31" s="463"/>
      <c r="CN31" s="463"/>
      <c r="CO31" s="463"/>
      <c r="CP31" s="463"/>
      <c r="CQ31" s="463"/>
      <c r="CR31" s="463"/>
      <c r="CS31" s="463"/>
      <c r="CT31" s="463"/>
      <c r="CU31" s="463"/>
      <c r="CV31" s="464"/>
      <c r="CW31" s="465">
        <v>10000</v>
      </c>
      <c r="CX31" s="466"/>
      <c r="CY31" s="466"/>
      <c r="CZ31" s="466"/>
      <c r="DA31" s="466"/>
      <c r="DB31" s="466"/>
      <c r="DC31" s="466"/>
      <c r="DD31" s="466"/>
      <c r="DE31" s="466"/>
      <c r="DF31" s="466"/>
      <c r="DG31" s="466"/>
      <c r="DH31" s="466"/>
      <c r="DI31" s="467"/>
      <c r="DJ31" s="465"/>
      <c r="DK31" s="466"/>
      <c r="DL31" s="466"/>
      <c r="DM31" s="466"/>
      <c r="DN31" s="466"/>
      <c r="DO31" s="466"/>
      <c r="DP31" s="466"/>
      <c r="DQ31" s="466"/>
      <c r="DR31" s="466"/>
      <c r="DS31" s="466"/>
      <c r="DT31" s="466"/>
      <c r="DU31" s="467"/>
    </row>
    <row r="32" spans="1:125" s="5" customFormat="1" ht="26.25" customHeight="1" hidden="1">
      <c r="A32" s="383" t="s">
        <v>23</v>
      </c>
      <c r="B32" s="384"/>
      <c r="C32" s="384"/>
      <c r="D32" s="384"/>
      <c r="E32" s="384"/>
      <c r="F32" s="385"/>
      <c r="G32" s="386" t="s">
        <v>50</v>
      </c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87"/>
      <c r="AC32" s="371" t="s">
        <v>1</v>
      </c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3"/>
      <c r="AQ32" s="371" t="s">
        <v>1</v>
      </c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462" t="s">
        <v>1</v>
      </c>
      <c r="BF32" s="463"/>
      <c r="BG32" s="463"/>
      <c r="BH32" s="463"/>
      <c r="BI32" s="463"/>
      <c r="BJ32" s="463"/>
      <c r="BK32" s="463"/>
      <c r="BL32" s="463"/>
      <c r="BM32" s="463"/>
      <c r="BN32" s="463"/>
      <c r="BO32" s="463"/>
      <c r="BP32" s="463"/>
      <c r="BQ32" s="463"/>
      <c r="BR32" s="464"/>
      <c r="BS32" s="462"/>
      <c r="BT32" s="463"/>
      <c r="BU32" s="463"/>
      <c r="BV32" s="463"/>
      <c r="BW32" s="463"/>
      <c r="BX32" s="463"/>
      <c r="BY32" s="463"/>
      <c r="BZ32" s="463"/>
      <c r="CA32" s="463"/>
      <c r="CB32" s="463"/>
      <c r="CC32" s="463"/>
      <c r="CD32" s="463"/>
      <c r="CE32" s="463"/>
      <c r="CF32" s="464"/>
      <c r="CG32" s="462" t="s">
        <v>1</v>
      </c>
      <c r="CH32" s="463"/>
      <c r="CI32" s="463"/>
      <c r="CJ32" s="463"/>
      <c r="CK32" s="463"/>
      <c r="CL32" s="463"/>
      <c r="CM32" s="463"/>
      <c r="CN32" s="463"/>
      <c r="CO32" s="463"/>
      <c r="CP32" s="463"/>
      <c r="CQ32" s="463"/>
      <c r="CR32" s="463"/>
      <c r="CS32" s="463"/>
      <c r="CT32" s="463"/>
      <c r="CU32" s="463"/>
      <c r="CV32" s="464"/>
      <c r="CW32" s="465" t="s">
        <v>1</v>
      </c>
      <c r="CX32" s="466"/>
      <c r="CY32" s="466"/>
      <c r="CZ32" s="466"/>
      <c r="DA32" s="466"/>
      <c r="DB32" s="466"/>
      <c r="DC32" s="466"/>
      <c r="DD32" s="466"/>
      <c r="DE32" s="466"/>
      <c r="DF32" s="466"/>
      <c r="DG32" s="466"/>
      <c r="DH32" s="466"/>
      <c r="DI32" s="467"/>
      <c r="DJ32" s="465" t="s">
        <v>1</v>
      </c>
      <c r="DK32" s="466"/>
      <c r="DL32" s="466"/>
      <c r="DM32" s="466"/>
      <c r="DN32" s="466"/>
      <c r="DO32" s="466"/>
      <c r="DP32" s="466"/>
      <c r="DQ32" s="466"/>
      <c r="DR32" s="466"/>
      <c r="DS32" s="466"/>
      <c r="DT32" s="466"/>
      <c r="DU32" s="467"/>
    </row>
    <row r="33" spans="1:125" s="5" customFormat="1" ht="16.5" customHeight="1" hidden="1">
      <c r="A33" s="379"/>
      <c r="B33" s="380"/>
      <c r="C33" s="380"/>
      <c r="D33" s="380"/>
      <c r="E33" s="380"/>
      <c r="F33" s="381"/>
      <c r="G33" s="477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87"/>
      <c r="AC33" s="371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3"/>
      <c r="AQ33" s="371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462"/>
      <c r="BF33" s="463"/>
      <c r="BG33" s="463"/>
      <c r="BH33" s="463"/>
      <c r="BI33" s="463"/>
      <c r="BJ33" s="463"/>
      <c r="BK33" s="463"/>
      <c r="BL33" s="463"/>
      <c r="BM33" s="463"/>
      <c r="BN33" s="463"/>
      <c r="BO33" s="463"/>
      <c r="BP33" s="463"/>
      <c r="BQ33" s="463"/>
      <c r="BR33" s="464"/>
      <c r="BS33" s="462"/>
      <c r="BT33" s="463"/>
      <c r="BU33" s="463"/>
      <c r="BV33" s="463"/>
      <c r="BW33" s="463"/>
      <c r="BX33" s="463"/>
      <c r="BY33" s="463"/>
      <c r="BZ33" s="463"/>
      <c r="CA33" s="463"/>
      <c r="CB33" s="463"/>
      <c r="CC33" s="463"/>
      <c r="CD33" s="463"/>
      <c r="CE33" s="463"/>
      <c r="CF33" s="464"/>
      <c r="CG33" s="462"/>
      <c r="CH33" s="463"/>
      <c r="CI33" s="463"/>
      <c r="CJ33" s="463"/>
      <c r="CK33" s="463"/>
      <c r="CL33" s="463"/>
      <c r="CM33" s="463"/>
      <c r="CN33" s="463"/>
      <c r="CO33" s="463"/>
      <c r="CP33" s="463"/>
      <c r="CQ33" s="463"/>
      <c r="CR33" s="463"/>
      <c r="CS33" s="463"/>
      <c r="CT33" s="463"/>
      <c r="CU33" s="463"/>
      <c r="CV33" s="464"/>
      <c r="CW33" s="465"/>
      <c r="CX33" s="466"/>
      <c r="CY33" s="466"/>
      <c r="CZ33" s="466"/>
      <c r="DA33" s="466"/>
      <c r="DB33" s="466"/>
      <c r="DC33" s="466"/>
      <c r="DD33" s="466"/>
      <c r="DE33" s="466"/>
      <c r="DF33" s="466"/>
      <c r="DG33" s="466"/>
      <c r="DH33" s="466"/>
      <c r="DI33" s="467"/>
      <c r="DJ33" s="465"/>
      <c r="DK33" s="466"/>
      <c r="DL33" s="466"/>
      <c r="DM33" s="466"/>
      <c r="DN33" s="466"/>
      <c r="DO33" s="466"/>
      <c r="DP33" s="466"/>
      <c r="DQ33" s="466"/>
      <c r="DR33" s="466"/>
      <c r="DS33" s="466"/>
      <c r="DT33" s="466"/>
      <c r="DU33" s="467"/>
    </row>
    <row r="34" spans="1:125" s="5" customFormat="1" ht="16.5" customHeight="1" hidden="1">
      <c r="A34" s="383" t="s">
        <v>8</v>
      </c>
      <c r="B34" s="384"/>
      <c r="C34" s="384"/>
      <c r="D34" s="384"/>
      <c r="E34" s="384"/>
      <c r="F34" s="385"/>
      <c r="G34" s="386" t="s">
        <v>51</v>
      </c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87"/>
      <c r="AC34" s="371" t="s">
        <v>1</v>
      </c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  <c r="AP34" s="373"/>
      <c r="AQ34" s="371" t="s">
        <v>1</v>
      </c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462"/>
      <c r="BF34" s="463"/>
      <c r="BG34" s="463"/>
      <c r="BH34" s="463"/>
      <c r="BI34" s="463"/>
      <c r="BJ34" s="463"/>
      <c r="BK34" s="463"/>
      <c r="BL34" s="463"/>
      <c r="BM34" s="463"/>
      <c r="BN34" s="463"/>
      <c r="BO34" s="463"/>
      <c r="BP34" s="463"/>
      <c r="BQ34" s="463"/>
      <c r="BR34" s="464"/>
      <c r="BS34" s="462"/>
      <c r="BT34" s="463"/>
      <c r="BU34" s="463"/>
      <c r="BV34" s="463"/>
      <c r="BW34" s="463"/>
      <c r="BX34" s="463"/>
      <c r="BY34" s="463"/>
      <c r="BZ34" s="463"/>
      <c r="CA34" s="463"/>
      <c r="CB34" s="463"/>
      <c r="CC34" s="463"/>
      <c r="CD34" s="463"/>
      <c r="CE34" s="463"/>
      <c r="CF34" s="464"/>
      <c r="CG34" s="462"/>
      <c r="CH34" s="463"/>
      <c r="CI34" s="463"/>
      <c r="CJ34" s="463"/>
      <c r="CK34" s="463"/>
      <c r="CL34" s="463"/>
      <c r="CM34" s="463"/>
      <c r="CN34" s="463"/>
      <c r="CO34" s="463"/>
      <c r="CP34" s="463"/>
      <c r="CQ34" s="463"/>
      <c r="CR34" s="463"/>
      <c r="CS34" s="463"/>
      <c r="CT34" s="463"/>
      <c r="CU34" s="463"/>
      <c r="CV34" s="464"/>
      <c r="CW34" s="465"/>
      <c r="CX34" s="466"/>
      <c r="CY34" s="466"/>
      <c r="CZ34" s="466"/>
      <c r="DA34" s="466"/>
      <c r="DB34" s="466"/>
      <c r="DC34" s="466"/>
      <c r="DD34" s="466"/>
      <c r="DE34" s="466"/>
      <c r="DF34" s="466"/>
      <c r="DG34" s="466"/>
      <c r="DH34" s="466"/>
      <c r="DI34" s="467"/>
      <c r="DJ34" s="465"/>
      <c r="DK34" s="466"/>
      <c r="DL34" s="466"/>
      <c r="DM34" s="466"/>
      <c r="DN34" s="466"/>
      <c r="DO34" s="466"/>
      <c r="DP34" s="466"/>
      <c r="DQ34" s="466"/>
      <c r="DR34" s="466"/>
      <c r="DS34" s="466"/>
      <c r="DT34" s="466"/>
      <c r="DU34" s="467"/>
    </row>
    <row r="35" spans="1:125" s="5" customFormat="1" ht="16.5" customHeight="1" hidden="1">
      <c r="A35" s="383" t="s">
        <v>26</v>
      </c>
      <c r="B35" s="384"/>
      <c r="C35" s="384"/>
      <c r="D35" s="384"/>
      <c r="E35" s="384"/>
      <c r="F35" s="385"/>
      <c r="G35" s="386" t="s">
        <v>52</v>
      </c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87"/>
      <c r="AC35" s="371" t="s">
        <v>1</v>
      </c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3"/>
      <c r="AQ35" s="371" t="s">
        <v>1</v>
      </c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462" t="s">
        <v>1</v>
      </c>
      <c r="BF35" s="463"/>
      <c r="BG35" s="463"/>
      <c r="BH35" s="463"/>
      <c r="BI35" s="463"/>
      <c r="BJ35" s="463"/>
      <c r="BK35" s="463"/>
      <c r="BL35" s="463"/>
      <c r="BM35" s="463"/>
      <c r="BN35" s="463"/>
      <c r="BO35" s="463"/>
      <c r="BP35" s="463"/>
      <c r="BQ35" s="463"/>
      <c r="BR35" s="464"/>
      <c r="BS35" s="462"/>
      <c r="BT35" s="463"/>
      <c r="BU35" s="463"/>
      <c r="BV35" s="463"/>
      <c r="BW35" s="463"/>
      <c r="BX35" s="463"/>
      <c r="BY35" s="463"/>
      <c r="BZ35" s="463"/>
      <c r="CA35" s="463"/>
      <c r="CB35" s="463"/>
      <c r="CC35" s="463"/>
      <c r="CD35" s="463"/>
      <c r="CE35" s="463"/>
      <c r="CF35" s="464"/>
      <c r="CG35" s="462" t="s">
        <v>1</v>
      </c>
      <c r="CH35" s="463"/>
      <c r="CI35" s="463"/>
      <c r="CJ35" s="463"/>
      <c r="CK35" s="463"/>
      <c r="CL35" s="463"/>
      <c r="CM35" s="463"/>
      <c r="CN35" s="463"/>
      <c r="CO35" s="463"/>
      <c r="CP35" s="463"/>
      <c r="CQ35" s="463"/>
      <c r="CR35" s="463"/>
      <c r="CS35" s="463"/>
      <c r="CT35" s="463"/>
      <c r="CU35" s="463"/>
      <c r="CV35" s="464"/>
      <c r="CW35" s="465" t="s">
        <v>1</v>
      </c>
      <c r="CX35" s="466"/>
      <c r="CY35" s="466"/>
      <c r="CZ35" s="466"/>
      <c r="DA35" s="466"/>
      <c r="DB35" s="466"/>
      <c r="DC35" s="466"/>
      <c r="DD35" s="466"/>
      <c r="DE35" s="466"/>
      <c r="DF35" s="466"/>
      <c r="DG35" s="466"/>
      <c r="DH35" s="466"/>
      <c r="DI35" s="467"/>
      <c r="DJ35" s="465" t="s">
        <v>1</v>
      </c>
      <c r="DK35" s="466"/>
      <c r="DL35" s="466"/>
      <c r="DM35" s="466"/>
      <c r="DN35" s="466"/>
      <c r="DO35" s="466"/>
      <c r="DP35" s="466"/>
      <c r="DQ35" s="466"/>
      <c r="DR35" s="466"/>
      <c r="DS35" s="466"/>
      <c r="DT35" s="466"/>
      <c r="DU35" s="467"/>
    </row>
    <row r="36" spans="1:125" s="5" customFormat="1" ht="16.5" customHeight="1" hidden="1">
      <c r="A36" s="379"/>
      <c r="B36" s="380"/>
      <c r="C36" s="380"/>
      <c r="D36" s="380"/>
      <c r="E36" s="380"/>
      <c r="F36" s="381"/>
      <c r="G36" s="386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87"/>
      <c r="AC36" s="371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372"/>
      <c r="AO36" s="372"/>
      <c r="AP36" s="373"/>
      <c r="AQ36" s="371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462"/>
      <c r="BF36" s="463"/>
      <c r="BG36" s="463"/>
      <c r="BH36" s="463"/>
      <c r="BI36" s="463"/>
      <c r="BJ36" s="463"/>
      <c r="BK36" s="463"/>
      <c r="BL36" s="463"/>
      <c r="BM36" s="463"/>
      <c r="BN36" s="463"/>
      <c r="BO36" s="463"/>
      <c r="BP36" s="463"/>
      <c r="BQ36" s="463"/>
      <c r="BR36" s="464"/>
      <c r="BS36" s="462"/>
      <c r="BT36" s="463"/>
      <c r="BU36" s="463"/>
      <c r="BV36" s="463"/>
      <c r="BW36" s="463"/>
      <c r="BX36" s="463"/>
      <c r="BY36" s="463"/>
      <c r="BZ36" s="463"/>
      <c r="CA36" s="463"/>
      <c r="CB36" s="463"/>
      <c r="CC36" s="463"/>
      <c r="CD36" s="463"/>
      <c r="CE36" s="463"/>
      <c r="CF36" s="464"/>
      <c r="CG36" s="462"/>
      <c r="CH36" s="463"/>
      <c r="CI36" s="463"/>
      <c r="CJ36" s="463"/>
      <c r="CK36" s="463"/>
      <c r="CL36" s="463"/>
      <c r="CM36" s="463"/>
      <c r="CN36" s="463"/>
      <c r="CO36" s="463"/>
      <c r="CP36" s="463"/>
      <c r="CQ36" s="463"/>
      <c r="CR36" s="463"/>
      <c r="CS36" s="463"/>
      <c r="CT36" s="463"/>
      <c r="CU36" s="463"/>
      <c r="CV36" s="464"/>
      <c r="CW36" s="465"/>
      <c r="CX36" s="466"/>
      <c r="CY36" s="466"/>
      <c r="CZ36" s="466"/>
      <c r="DA36" s="466"/>
      <c r="DB36" s="466"/>
      <c r="DC36" s="466"/>
      <c r="DD36" s="466"/>
      <c r="DE36" s="466"/>
      <c r="DF36" s="466"/>
      <c r="DG36" s="466"/>
      <c r="DH36" s="466"/>
      <c r="DI36" s="467"/>
      <c r="DJ36" s="465"/>
      <c r="DK36" s="466"/>
      <c r="DL36" s="466"/>
      <c r="DM36" s="466"/>
      <c r="DN36" s="466"/>
      <c r="DO36" s="466"/>
      <c r="DP36" s="466"/>
      <c r="DQ36" s="466"/>
      <c r="DR36" s="466"/>
      <c r="DS36" s="466"/>
      <c r="DT36" s="466"/>
      <c r="DU36" s="467"/>
    </row>
    <row r="37" spans="1:125" s="5" customFormat="1" ht="16.5" customHeight="1" hidden="1">
      <c r="A37" s="379"/>
      <c r="B37" s="380"/>
      <c r="C37" s="380"/>
      <c r="D37" s="380"/>
      <c r="E37" s="380"/>
      <c r="F37" s="381"/>
      <c r="G37" s="386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87"/>
      <c r="AC37" s="371"/>
      <c r="AD37" s="372"/>
      <c r="AE37" s="372"/>
      <c r="AF37" s="372"/>
      <c r="AG37" s="372"/>
      <c r="AH37" s="372"/>
      <c r="AI37" s="372"/>
      <c r="AJ37" s="372"/>
      <c r="AK37" s="372"/>
      <c r="AL37" s="372"/>
      <c r="AM37" s="372"/>
      <c r="AN37" s="372"/>
      <c r="AO37" s="372"/>
      <c r="AP37" s="373"/>
      <c r="AQ37" s="371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2"/>
      <c r="BC37" s="372"/>
      <c r="BD37" s="372"/>
      <c r="BE37" s="462"/>
      <c r="BF37" s="463"/>
      <c r="BG37" s="463"/>
      <c r="BH37" s="463"/>
      <c r="BI37" s="463"/>
      <c r="BJ37" s="463"/>
      <c r="BK37" s="463"/>
      <c r="BL37" s="463"/>
      <c r="BM37" s="463"/>
      <c r="BN37" s="463"/>
      <c r="BO37" s="463"/>
      <c r="BP37" s="463"/>
      <c r="BQ37" s="463"/>
      <c r="BR37" s="464"/>
      <c r="BS37" s="462"/>
      <c r="BT37" s="463"/>
      <c r="BU37" s="463"/>
      <c r="BV37" s="463"/>
      <c r="BW37" s="463"/>
      <c r="BX37" s="463"/>
      <c r="BY37" s="463"/>
      <c r="BZ37" s="463"/>
      <c r="CA37" s="463"/>
      <c r="CB37" s="463"/>
      <c r="CC37" s="463"/>
      <c r="CD37" s="463"/>
      <c r="CE37" s="463"/>
      <c r="CF37" s="464"/>
      <c r="CG37" s="462"/>
      <c r="CH37" s="463"/>
      <c r="CI37" s="463"/>
      <c r="CJ37" s="463"/>
      <c r="CK37" s="463"/>
      <c r="CL37" s="463"/>
      <c r="CM37" s="463"/>
      <c r="CN37" s="463"/>
      <c r="CO37" s="463"/>
      <c r="CP37" s="463"/>
      <c r="CQ37" s="463"/>
      <c r="CR37" s="463"/>
      <c r="CS37" s="463"/>
      <c r="CT37" s="463"/>
      <c r="CU37" s="463"/>
      <c r="CV37" s="464"/>
      <c r="CW37" s="462"/>
      <c r="CX37" s="463"/>
      <c r="CY37" s="463"/>
      <c r="CZ37" s="463"/>
      <c r="DA37" s="463"/>
      <c r="DB37" s="463"/>
      <c r="DC37" s="463"/>
      <c r="DD37" s="463"/>
      <c r="DE37" s="463"/>
      <c r="DF37" s="463"/>
      <c r="DG37" s="463"/>
      <c r="DH37" s="463"/>
      <c r="DI37" s="464"/>
      <c r="DJ37" s="462"/>
      <c r="DK37" s="463"/>
      <c r="DL37" s="463"/>
      <c r="DM37" s="463"/>
      <c r="DN37" s="463"/>
      <c r="DO37" s="463"/>
      <c r="DP37" s="463"/>
      <c r="DQ37" s="463"/>
      <c r="DR37" s="463"/>
      <c r="DS37" s="463"/>
      <c r="DT37" s="463"/>
      <c r="DU37" s="464"/>
    </row>
    <row r="38" spans="1:125" s="22" customFormat="1" ht="16.5" customHeight="1">
      <c r="A38" s="474" t="s">
        <v>18</v>
      </c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5"/>
      <c r="AA38" s="475"/>
      <c r="AB38" s="475"/>
      <c r="AC38" s="475"/>
      <c r="AD38" s="475"/>
      <c r="AE38" s="475"/>
      <c r="AF38" s="475"/>
      <c r="AG38" s="475"/>
      <c r="AH38" s="475"/>
      <c r="AI38" s="475"/>
      <c r="AJ38" s="475"/>
      <c r="AK38" s="475"/>
      <c r="AL38" s="475"/>
      <c r="AM38" s="475"/>
      <c r="AN38" s="475"/>
      <c r="AO38" s="475"/>
      <c r="AP38" s="475"/>
      <c r="AQ38" s="475"/>
      <c r="AR38" s="475"/>
      <c r="AS38" s="475"/>
      <c r="AT38" s="475"/>
      <c r="AU38" s="475"/>
      <c r="AV38" s="475"/>
      <c r="AW38" s="475"/>
      <c r="AX38" s="475"/>
      <c r="AY38" s="475"/>
      <c r="AZ38" s="475"/>
      <c r="BA38" s="475"/>
      <c r="BB38" s="475"/>
      <c r="BC38" s="475"/>
      <c r="BD38" s="476"/>
      <c r="BE38" s="468">
        <f>BE31</f>
        <v>10000</v>
      </c>
      <c r="BF38" s="469"/>
      <c r="BG38" s="469"/>
      <c r="BH38" s="469"/>
      <c r="BI38" s="469"/>
      <c r="BJ38" s="469"/>
      <c r="BK38" s="469"/>
      <c r="BL38" s="469"/>
      <c r="BM38" s="469"/>
      <c r="BN38" s="469"/>
      <c r="BO38" s="469"/>
      <c r="BP38" s="469"/>
      <c r="BQ38" s="469"/>
      <c r="BR38" s="470"/>
      <c r="BS38" s="468"/>
      <c r="BT38" s="469"/>
      <c r="BU38" s="469"/>
      <c r="BV38" s="469"/>
      <c r="BW38" s="469"/>
      <c r="BX38" s="469"/>
      <c r="BY38" s="469"/>
      <c r="BZ38" s="469"/>
      <c r="CA38" s="469"/>
      <c r="CB38" s="469"/>
      <c r="CC38" s="469"/>
      <c r="CD38" s="469"/>
      <c r="CE38" s="469"/>
      <c r="CF38" s="470"/>
      <c r="CG38" s="468"/>
      <c r="CH38" s="469"/>
      <c r="CI38" s="469"/>
      <c r="CJ38" s="469"/>
      <c r="CK38" s="469"/>
      <c r="CL38" s="469"/>
      <c r="CM38" s="469"/>
      <c r="CN38" s="469"/>
      <c r="CO38" s="469"/>
      <c r="CP38" s="469"/>
      <c r="CQ38" s="469"/>
      <c r="CR38" s="469"/>
      <c r="CS38" s="469"/>
      <c r="CT38" s="469"/>
      <c r="CU38" s="469"/>
      <c r="CV38" s="470"/>
      <c r="CW38" s="468">
        <v>10000</v>
      </c>
      <c r="CX38" s="469"/>
      <c r="CY38" s="469"/>
      <c r="CZ38" s="469"/>
      <c r="DA38" s="469"/>
      <c r="DB38" s="469"/>
      <c r="DC38" s="469"/>
      <c r="DD38" s="469"/>
      <c r="DE38" s="469"/>
      <c r="DF38" s="469"/>
      <c r="DG38" s="469"/>
      <c r="DH38" s="469"/>
      <c r="DI38" s="470"/>
      <c r="DJ38" s="468"/>
      <c r="DK38" s="469"/>
      <c r="DL38" s="469"/>
      <c r="DM38" s="469"/>
      <c r="DN38" s="469"/>
      <c r="DO38" s="469"/>
      <c r="DP38" s="469"/>
      <c r="DQ38" s="469"/>
      <c r="DR38" s="469"/>
      <c r="DS38" s="469"/>
      <c r="DT38" s="469"/>
      <c r="DU38" s="470"/>
    </row>
    <row r="39" spans="1:125" s="5" customFormat="1" ht="16.5" customHeight="1" hidden="1">
      <c r="A39" s="527" t="s">
        <v>169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  <c r="AL39" s="528"/>
      <c r="AM39" s="528"/>
      <c r="AN39" s="528"/>
      <c r="AO39" s="528"/>
      <c r="AP39" s="528"/>
      <c r="AQ39" s="528"/>
      <c r="AR39" s="528"/>
      <c r="AS39" s="528"/>
      <c r="AT39" s="528"/>
      <c r="AU39" s="528"/>
      <c r="AV39" s="528"/>
      <c r="AW39" s="528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8"/>
      <c r="BJ39" s="528"/>
      <c r="BK39" s="528"/>
      <c r="BL39" s="528"/>
      <c r="BM39" s="528"/>
      <c r="BN39" s="528"/>
      <c r="BO39" s="528"/>
      <c r="BP39" s="528"/>
      <c r="BQ39" s="528"/>
      <c r="BR39" s="528"/>
      <c r="BS39" s="528"/>
      <c r="BT39" s="528"/>
      <c r="BU39" s="528"/>
      <c r="BV39" s="528"/>
      <c r="BW39" s="528"/>
      <c r="BX39" s="528"/>
      <c r="BY39" s="528"/>
      <c r="BZ39" s="528"/>
      <c r="CA39" s="528"/>
      <c r="CB39" s="528"/>
      <c r="CC39" s="528"/>
      <c r="CD39" s="528"/>
      <c r="CE39" s="528"/>
      <c r="CF39" s="528"/>
      <c r="CG39" s="528"/>
      <c r="CH39" s="528"/>
      <c r="CI39" s="528"/>
      <c r="CJ39" s="528"/>
      <c r="CK39" s="528"/>
      <c r="CL39" s="528"/>
      <c r="CM39" s="528"/>
      <c r="CN39" s="528"/>
      <c r="CO39" s="528"/>
      <c r="CP39" s="528"/>
      <c r="CQ39" s="528"/>
      <c r="CR39" s="528"/>
      <c r="CS39" s="528"/>
      <c r="CT39" s="528"/>
      <c r="CU39" s="528"/>
      <c r="CV39" s="528"/>
      <c r="CW39" s="528"/>
      <c r="CX39" s="528"/>
      <c r="CY39" s="528"/>
      <c r="CZ39" s="528"/>
      <c r="DA39" s="528"/>
      <c r="DB39" s="528"/>
      <c r="DC39" s="528"/>
      <c r="DD39" s="528"/>
      <c r="DE39" s="528"/>
      <c r="DF39" s="528"/>
      <c r="DG39" s="528"/>
      <c r="DH39" s="528"/>
      <c r="DI39" s="528"/>
      <c r="DJ39" s="528"/>
      <c r="DK39" s="528"/>
      <c r="DL39" s="528"/>
      <c r="DM39" s="528"/>
      <c r="DN39" s="528"/>
      <c r="DO39" s="528"/>
      <c r="DP39" s="528"/>
      <c r="DQ39" s="528"/>
      <c r="DR39" s="528"/>
      <c r="DS39" s="528"/>
      <c r="DT39" s="528"/>
      <c r="DU39" s="528"/>
    </row>
    <row r="41" s="4" customFormat="1" ht="15">
      <c r="A41" s="4" t="s">
        <v>53</v>
      </c>
    </row>
    <row r="42" s="4" customFormat="1" ht="12.75" customHeight="1"/>
    <row r="43" spans="1:125" s="3" customFormat="1" ht="18.75" customHeight="1">
      <c r="A43" s="411" t="s">
        <v>3</v>
      </c>
      <c r="B43" s="412"/>
      <c r="C43" s="412"/>
      <c r="D43" s="412"/>
      <c r="E43" s="412"/>
      <c r="F43" s="413"/>
      <c r="G43" s="411" t="s">
        <v>54</v>
      </c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3"/>
      <c r="AC43" s="411" t="s">
        <v>154</v>
      </c>
      <c r="AD43" s="420"/>
      <c r="AE43" s="420"/>
      <c r="AF43" s="420"/>
      <c r="AG43" s="420"/>
      <c r="AH43" s="420"/>
      <c r="AI43" s="420"/>
      <c r="AJ43" s="420"/>
      <c r="AK43" s="420"/>
      <c r="AL43" s="411" t="s">
        <v>55</v>
      </c>
      <c r="AM43" s="420"/>
      <c r="AN43" s="420"/>
      <c r="AO43" s="420"/>
      <c r="AP43" s="420"/>
      <c r="AQ43" s="420"/>
      <c r="AR43" s="420"/>
      <c r="AS43" s="420"/>
      <c r="AT43" s="420"/>
      <c r="AU43" s="421"/>
      <c r="AV43" s="455" t="s">
        <v>170</v>
      </c>
      <c r="AW43" s="456"/>
      <c r="AX43" s="456"/>
      <c r="AY43" s="456"/>
      <c r="AZ43" s="456"/>
      <c r="BA43" s="456"/>
      <c r="BB43" s="456"/>
      <c r="BC43" s="456"/>
      <c r="BD43" s="457"/>
      <c r="BE43" s="411" t="s">
        <v>171</v>
      </c>
      <c r="BF43" s="412"/>
      <c r="BG43" s="412"/>
      <c r="BH43" s="412"/>
      <c r="BI43" s="412"/>
      <c r="BJ43" s="412"/>
      <c r="BK43" s="412"/>
      <c r="BL43" s="412"/>
      <c r="BM43" s="412"/>
      <c r="BN43" s="412"/>
      <c r="BO43" s="412"/>
      <c r="BP43" s="412"/>
      <c r="BQ43" s="412"/>
      <c r="BR43" s="413"/>
      <c r="BS43" s="404" t="s">
        <v>0</v>
      </c>
      <c r="BT43" s="428"/>
      <c r="BU43" s="428"/>
      <c r="BV43" s="428"/>
      <c r="BW43" s="428"/>
      <c r="BX43" s="428"/>
      <c r="BY43" s="428"/>
      <c r="BZ43" s="428"/>
      <c r="CA43" s="428"/>
      <c r="CB43" s="428"/>
      <c r="CC43" s="428"/>
      <c r="CD43" s="428"/>
      <c r="CE43" s="428"/>
      <c r="CF43" s="428"/>
      <c r="CG43" s="428"/>
      <c r="CH43" s="428"/>
      <c r="CI43" s="428"/>
      <c r="CJ43" s="428"/>
      <c r="CK43" s="428"/>
      <c r="CL43" s="428"/>
      <c r="CM43" s="428"/>
      <c r="CN43" s="428"/>
      <c r="CO43" s="428"/>
      <c r="CP43" s="428"/>
      <c r="CQ43" s="428"/>
      <c r="CR43" s="428"/>
      <c r="CS43" s="428"/>
      <c r="CT43" s="428"/>
      <c r="CU43" s="428"/>
      <c r="CV43" s="428"/>
      <c r="CW43" s="428"/>
      <c r="CX43" s="428"/>
      <c r="CY43" s="428"/>
      <c r="CZ43" s="428"/>
      <c r="DA43" s="428"/>
      <c r="DB43" s="428"/>
      <c r="DC43" s="428"/>
      <c r="DD43" s="428"/>
      <c r="DE43" s="428"/>
      <c r="DF43" s="428"/>
      <c r="DG43" s="428"/>
      <c r="DH43" s="428"/>
      <c r="DI43" s="428"/>
      <c r="DJ43" s="428"/>
      <c r="DK43" s="428"/>
      <c r="DL43" s="428"/>
      <c r="DM43" s="428"/>
      <c r="DN43" s="428"/>
      <c r="DO43" s="428"/>
      <c r="DP43" s="428"/>
      <c r="DQ43" s="428"/>
      <c r="DR43" s="428"/>
      <c r="DS43" s="428"/>
      <c r="DT43" s="428"/>
      <c r="DU43" s="429"/>
    </row>
    <row r="44" spans="1:125" s="3" customFormat="1" ht="67.5" customHeight="1">
      <c r="A44" s="414"/>
      <c r="B44" s="415"/>
      <c r="C44" s="415"/>
      <c r="D44" s="415"/>
      <c r="E44" s="415"/>
      <c r="F44" s="416"/>
      <c r="G44" s="414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6"/>
      <c r="AC44" s="422"/>
      <c r="AD44" s="423"/>
      <c r="AE44" s="423"/>
      <c r="AF44" s="423"/>
      <c r="AG44" s="423"/>
      <c r="AH44" s="423"/>
      <c r="AI44" s="423"/>
      <c r="AJ44" s="423"/>
      <c r="AK44" s="423"/>
      <c r="AL44" s="422"/>
      <c r="AM44" s="454"/>
      <c r="AN44" s="454"/>
      <c r="AO44" s="454"/>
      <c r="AP44" s="454"/>
      <c r="AQ44" s="454"/>
      <c r="AR44" s="454"/>
      <c r="AS44" s="454"/>
      <c r="AT44" s="454"/>
      <c r="AU44" s="424"/>
      <c r="AV44" s="458"/>
      <c r="AW44" s="458"/>
      <c r="AX44" s="458"/>
      <c r="AY44" s="458"/>
      <c r="AZ44" s="458"/>
      <c r="BA44" s="458"/>
      <c r="BB44" s="458"/>
      <c r="BC44" s="458"/>
      <c r="BD44" s="459"/>
      <c r="BE44" s="414"/>
      <c r="BF44" s="415"/>
      <c r="BG44" s="415"/>
      <c r="BH44" s="415"/>
      <c r="BI44" s="415"/>
      <c r="BJ44" s="415"/>
      <c r="BK44" s="415"/>
      <c r="BL44" s="415"/>
      <c r="BM44" s="415"/>
      <c r="BN44" s="415"/>
      <c r="BO44" s="415"/>
      <c r="BP44" s="415"/>
      <c r="BQ44" s="415"/>
      <c r="BR44" s="416"/>
      <c r="BS44" s="396" t="s">
        <v>120</v>
      </c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8"/>
      <c r="CG44" s="396" t="s">
        <v>122</v>
      </c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8"/>
      <c r="CW44" s="449" t="s">
        <v>19</v>
      </c>
      <c r="CX44" s="450"/>
      <c r="CY44" s="450"/>
      <c r="CZ44" s="450"/>
      <c r="DA44" s="450"/>
      <c r="DB44" s="450"/>
      <c r="DC44" s="450"/>
      <c r="DD44" s="450"/>
      <c r="DE44" s="450"/>
      <c r="DF44" s="450"/>
      <c r="DG44" s="450"/>
      <c r="DH44" s="450"/>
      <c r="DI44" s="450"/>
      <c r="DJ44" s="450"/>
      <c r="DK44" s="450"/>
      <c r="DL44" s="450"/>
      <c r="DM44" s="450"/>
      <c r="DN44" s="450"/>
      <c r="DO44" s="450"/>
      <c r="DP44" s="450"/>
      <c r="DQ44" s="450"/>
      <c r="DR44" s="450"/>
      <c r="DS44" s="450"/>
      <c r="DT44" s="450"/>
      <c r="DU44" s="451"/>
    </row>
    <row r="45" spans="1:125" s="3" customFormat="1" ht="32.25" customHeight="1">
      <c r="A45" s="417"/>
      <c r="B45" s="418"/>
      <c r="C45" s="418"/>
      <c r="D45" s="418"/>
      <c r="E45" s="418"/>
      <c r="F45" s="419"/>
      <c r="G45" s="417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9"/>
      <c r="AC45" s="425"/>
      <c r="AD45" s="426"/>
      <c r="AE45" s="426"/>
      <c r="AF45" s="426"/>
      <c r="AG45" s="426"/>
      <c r="AH45" s="426"/>
      <c r="AI45" s="426"/>
      <c r="AJ45" s="426"/>
      <c r="AK45" s="426"/>
      <c r="AL45" s="425"/>
      <c r="AM45" s="426"/>
      <c r="AN45" s="426"/>
      <c r="AO45" s="426"/>
      <c r="AP45" s="426"/>
      <c r="AQ45" s="426"/>
      <c r="AR45" s="426"/>
      <c r="AS45" s="426"/>
      <c r="AT45" s="426"/>
      <c r="AU45" s="427"/>
      <c r="AV45" s="460"/>
      <c r="AW45" s="460"/>
      <c r="AX45" s="460"/>
      <c r="AY45" s="460"/>
      <c r="AZ45" s="460"/>
      <c r="BA45" s="460"/>
      <c r="BB45" s="460"/>
      <c r="BC45" s="460"/>
      <c r="BD45" s="461"/>
      <c r="BE45" s="417"/>
      <c r="BF45" s="418"/>
      <c r="BG45" s="418"/>
      <c r="BH45" s="418"/>
      <c r="BI45" s="418"/>
      <c r="BJ45" s="418"/>
      <c r="BK45" s="418"/>
      <c r="BL45" s="418"/>
      <c r="BM45" s="418"/>
      <c r="BN45" s="418"/>
      <c r="BO45" s="418"/>
      <c r="BP45" s="418"/>
      <c r="BQ45" s="418"/>
      <c r="BR45" s="419"/>
      <c r="BS45" s="399"/>
      <c r="BT45" s="400"/>
      <c r="BU45" s="400"/>
      <c r="BV45" s="400"/>
      <c r="BW45" s="400"/>
      <c r="BX45" s="400"/>
      <c r="BY45" s="400"/>
      <c r="BZ45" s="400"/>
      <c r="CA45" s="400"/>
      <c r="CB45" s="400"/>
      <c r="CC45" s="400"/>
      <c r="CD45" s="400"/>
      <c r="CE45" s="400"/>
      <c r="CF45" s="401"/>
      <c r="CG45" s="399"/>
      <c r="CH45" s="400"/>
      <c r="CI45" s="400"/>
      <c r="CJ45" s="400"/>
      <c r="CK45" s="400"/>
      <c r="CL45" s="400"/>
      <c r="CM45" s="400"/>
      <c r="CN45" s="400"/>
      <c r="CO45" s="400"/>
      <c r="CP45" s="400"/>
      <c r="CQ45" s="400"/>
      <c r="CR45" s="400"/>
      <c r="CS45" s="400"/>
      <c r="CT45" s="400"/>
      <c r="CU45" s="400"/>
      <c r="CV45" s="401"/>
      <c r="CW45" s="404" t="s">
        <v>2</v>
      </c>
      <c r="CX45" s="405"/>
      <c r="CY45" s="405"/>
      <c r="CZ45" s="405"/>
      <c r="DA45" s="405"/>
      <c r="DB45" s="405"/>
      <c r="DC45" s="405"/>
      <c r="DD45" s="405"/>
      <c r="DE45" s="405"/>
      <c r="DF45" s="405"/>
      <c r="DG45" s="405"/>
      <c r="DH45" s="405"/>
      <c r="DI45" s="406"/>
      <c r="DJ45" s="404" t="s">
        <v>34</v>
      </c>
      <c r="DK45" s="405"/>
      <c r="DL45" s="405"/>
      <c r="DM45" s="405"/>
      <c r="DN45" s="405"/>
      <c r="DO45" s="405"/>
      <c r="DP45" s="405"/>
      <c r="DQ45" s="405"/>
      <c r="DR45" s="405"/>
      <c r="DS45" s="405"/>
      <c r="DT45" s="405"/>
      <c r="DU45" s="406"/>
    </row>
    <row r="46" spans="1:125" s="6" customFormat="1" ht="12.75">
      <c r="A46" s="393">
        <v>1</v>
      </c>
      <c r="B46" s="394"/>
      <c r="C46" s="394"/>
      <c r="D46" s="394"/>
      <c r="E46" s="394"/>
      <c r="F46" s="395"/>
      <c r="G46" s="393">
        <v>2</v>
      </c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5"/>
      <c r="AC46" s="445">
        <v>3</v>
      </c>
      <c r="AD46" s="446"/>
      <c r="AE46" s="446"/>
      <c r="AF46" s="446"/>
      <c r="AG46" s="446"/>
      <c r="AH46" s="446"/>
      <c r="AI46" s="446"/>
      <c r="AJ46" s="446"/>
      <c r="AK46" s="446"/>
      <c r="AL46" s="445">
        <v>4</v>
      </c>
      <c r="AM46" s="446"/>
      <c r="AN46" s="446"/>
      <c r="AO46" s="446"/>
      <c r="AP46" s="446"/>
      <c r="AQ46" s="446"/>
      <c r="AR46" s="446"/>
      <c r="AS46" s="446"/>
      <c r="AT46" s="446"/>
      <c r="AU46" s="447"/>
      <c r="AV46" s="448">
        <v>5</v>
      </c>
      <c r="AW46" s="446"/>
      <c r="AX46" s="446"/>
      <c r="AY46" s="446"/>
      <c r="AZ46" s="446"/>
      <c r="BA46" s="446"/>
      <c r="BB46" s="446"/>
      <c r="BC46" s="446"/>
      <c r="BD46" s="447"/>
      <c r="BE46" s="393">
        <v>6</v>
      </c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5"/>
      <c r="BS46" s="393">
        <v>7</v>
      </c>
      <c r="BT46" s="394"/>
      <c r="BU46" s="394"/>
      <c r="BV46" s="394"/>
      <c r="BW46" s="394"/>
      <c r="BX46" s="394"/>
      <c r="BY46" s="394"/>
      <c r="BZ46" s="394"/>
      <c r="CA46" s="394"/>
      <c r="CB46" s="394"/>
      <c r="CC46" s="394"/>
      <c r="CD46" s="394"/>
      <c r="CE46" s="394"/>
      <c r="CF46" s="395"/>
      <c r="CG46" s="393">
        <v>8</v>
      </c>
      <c r="CH46" s="394"/>
      <c r="CI46" s="394"/>
      <c r="CJ46" s="394"/>
      <c r="CK46" s="394"/>
      <c r="CL46" s="394"/>
      <c r="CM46" s="394"/>
      <c r="CN46" s="394"/>
      <c r="CO46" s="394"/>
      <c r="CP46" s="394"/>
      <c r="CQ46" s="394"/>
      <c r="CR46" s="394"/>
      <c r="CS46" s="394"/>
      <c r="CT46" s="394"/>
      <c r="CU46" s="394"/>
      <c r="CV46" s="395"/>
      <c r="CW46" s="393">
        <v>9</v>
      </c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  <c r="DI46" s="395"/>
      <c r="DJ46" s="393">
        <v>10</v>
      </c>
      <c r="DK46" s="394"/>
      <c r="DL46" s="394"/>
      <c r="DM46" s="394"/>
      <c r="DN46" s="394"/>
      <c r="DO46" s="394"/>
      <c r="DP46" s="394"/>
      <c r="DQ46" s="394"/>
      <c r="DR46" s="394"/>
      <c r="DS46" s="394"/>
      <c r="DT46" s="394"/>
      <c r="DU46" s="395"/>
    </row>
    <row r="47" spans="1:125" s="5" customFormat="1" ht="15.75" customHeight="1">
      <c r="A47" s="383" t="s">
        <v>7</v>
      </c>
      <c r="B47" s="384"/>
      <c r="C47" s="384"/>
      <c r="D47" s="384"/>
      <c r="E47" s="384"/>
      <c r="F47" s="385"/>
      <c r="G47" s="386" t="s">
        <v>177</v>
      </c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1"/>
      <c r="AB47" s="442"/>
      <c r="AC47" s="445" t="s">
        <v>1</v>
      </c>
      <c r="AD47" s="446"/>
      <c r="AE47" s="446"/>
      <c r="AF47" s="446"/>
      <c r="AG47" s="446"/>
      <c r="AH47" s="446"/>
      <c r="AI47" s="446"/>
      <c r="AJ47" s="446"/>
      <c r="AK47" s="446"/>
      <c r="AL47" s="445" t="s">
        <v>1</v>
      </c>
      <c r="AM47" s="446"/>
      <c r="AN47" s="446"/>
      <c r="AO47" s="446"/>
      <c r="AP47" s="446"/>
      <c r="AQ47" s="446"/>
      <c r="AR47" s="446"/>
      <c r="AS47" s="446"/>
      <c r="AT47" s="446"/>
      <c r="AU47" s="447"/>
      <c r="AV47" s="448" t="s">
        <v>1</v>
      </c>
      <c r="AW47" s="446"/>
      <c r="AX47" s="446"/>
      <c r="AY47" s="446"/>
      <c r="AZ47" s="446"/>
      <c r="BA47" s="446"/>
      <c r="BB47" s="446"/>
      <c r="BC47" s="446"/>
      <c r="BD47" s="447"/>
      <c r="BE47" s="366"/>
      <c r="BF47" s="367"/>
      <c r="BG47" s="367"/>
      <c r="BH47" s="367"/>
      <c r="BI47" s="367"/>
      <c r="BJ47" s="367"/>
      <c r="BK47" s="367"/>
      <c r="BL47" s="367"/>
      <c r="BM47" s="367"/>
      <c r="BN47" s="367"/>
      <c r="BO47" s="367"/>
      <c r="BP47" s="367"/>
      <c r="BQ47" s="367"/>
      <c r="BR47" s="368"/>
      <c r="BS47" s="366"/>
      <c r="BT47" s="367"/>
      <c r="BU47" s="367"/>
      <c r="BV47" s="367"/>
      <c r="BW47" s="367"/>
      <c r="BX47" s="367"/>
      <c r="BY47" s="367"/>
      <c r="BZ47" s="367"/>
      <c r="CA47" s="367"/>
      <c r="CB47" s="367"/>
      <c r="CC47" s="367"/>
      <c r="CD47" s="367"/>
      <c r="CE47" s="367"/>
      <c r="CF47" s="368"/>
      <c r="CG47" s="366"/>
      <c r="CH47" s="367"/>
      <c r="CI47" s="367"/>
      <c r="CJ47" s="367"/>
      <c r="CK47" s="367"/>
      <c r="CL47" s="367"/>
      <c r="CM47" s="367"/>
      <c r="CN47" s="367"/>
      <c r="CO47" s="367"/>
      <c r="CP47" s="367"/>
      <c r="CQ47" s="367"/>
      <c r="CR47" s="367"/>
      <c r="CS47" s="367"/>
      <c r="CT47" s="367"/>
      <c r="CU47" s="367"/>
      <c r="CV47" s="368"/>
      <c r="CW47" s="371"/>
      <c r="CX47" s="372"/>
      <c r="CY47" s="372"/>
      <c r="CZ47" s="372"/>
      <c r="DA47" s="372"/>
      <c r="DB47" s="372"/>
      <c r="DC47" s="372"/>
      <c r="DD47" s="372"/>
      <c r="DE47" s="372"/>
      <c r="DF47" s="372"/>
      <c r="DG47" s="372"/>
      <c r="DH47" s="372"/>
      <c r="DI47" s="373"/>
      <c r="DJ47" s="371"/>
      <c r="DK47" s="372"/>
      <c r="DL47" s="372"/>
      <c r="DM47" s="372"/>
      <c r="DN47" s="372"/>
      <c r="DO47" s="372"/>
      <c r="DP47" s="372"/>
      <c r="DQ47" s="372"/>
      <c r="DR47" s="372"/>
      <c r="DS47" s="372"/>
      <c r="DT47" s="372"/>
      <c r="DU47" s="373"/>
    </row>
    <row r="48" spans="1:125" s="5" customFormat="1" ht="16.5" customHeight="1">
      <c r="A48" s="379"/>
      <c r="B48" s="380"/>
      <c r="C48" s="380"/>
      <c r="D48" s="380"/>
      <c r="E48" s="380"/>
      <c r="F48" s="381"/>
      <c r="G48" s="382" t="s">
        <v>0</v>
      </c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4"/>
      <c r="AC48" s="445" t="s">
        <v>1</v>
      </c>
      <c r="AD48" s="446"/>
      <c r="AE48" s="446"/>
      <c r="AF48" s="446"/>
      <c r="AG48" s="446"/>
      <c r="AH48" s="446"/>
      <c r="AI48" s="446"/>
      <c r="AJ48" s="446"/>
      <c r="AK48" s="446"/>
      <c r="AL48" s="445" t="s">
        <v>1</v>
      </c>
      <c r="AM48" s="446"/>
      <c r="AN48" s="446"/>
      <c r="AO48" s="446"/>
      <c r="AP48" s="446"/>
      <c r="AQ48" s="446"/>
      <c r="AR48" s="446"/>
      <c r="AS48" s="446"/>
      <c r="AT48" s="446"/>
      <c r="AU48" s="447"/>
      <c r="AV48" s="448" t="s">
        <v>1</v>
      </c>
      <c r="AW48" s="446"/>
      <c r="AX48" s="446"/>
      <c r="AY48" s="446"/>
      <c r="AZ48" s="446"/>
      <c r="BA48" s="446"/>
      <c r="BB48" s="446"/>
      <c r="BC48" s="446"/>
      <c r="BD48" s="447"/>
      <c r="BE48" s="366" t="s">
        <v>1</v>
      </c>
      <c r="BF48" s="367"/>
      <c r="BG48" s="367"/>
      <c r="BH48" s="367"/>
      <c r="BI48" s="367"/>
      <c r="BJ48" s="367"/>
      <c r="BK48" s="367"/>
      <c r="BL48" s="367"/>
      <c r="BM48" s="367"/>
      <c r="BN48" s="367"/>
      <c r="BO48" s="367"/>
      <c r="BP48" s="367"/>
      <c r="BQ48" s="367"/>
      <c r="BR48" s="368"/>
      <c r="BS48" s="366" t="s">
        <v>1</v>
      </c>
      <c r="BT48" s="367"/>
      <c r="BU48" s="367"/>
      <c r="BV48" s="367"/>
      <c r="BW48" s="367"/>
      <c r="BX48" s="367"/>
      <c r="BY48" s="367"/>
      <c r="BZ48" s="367"/>
      <c r="CA48" s="367"/>
      <c r="CB48" s="367"/>
      <c r="CC48" s="367"/>
      <c r="CD48" s="367"/>
      <c r="CE48" s="367"/>
      <c r="CF48" s="368"/>
      <c r="CG48" s="366" t="s">
        <v>1</v>
      </c>
      <c r="CH48" s="367"/>
      <c r="CI48" s="367"/>
      <c r="CJ48" s="367"/>
      <c r="CK48" s="367"/>
      <c r="CL48" s="367"/>
      <c r="CM48" s="367"/>
      <c r="CN48" s="367"/>
      <c r="CO48" s="367"/>
      <c r="CP48" s="367"/>
      <c r="CQ48" s="367"/>
      <c r="CR48" s="367"/>
      <c r="CS48" s="367"/>
      <c r="CT48" s="367"/>
      <c r="CU48" s="367"/>
      <c r="CV48" s="368"/>
      <c r="CW48" s="371" t="s">
        <v>1</v>
      </c>
      <c r="CX48" s="372"/>
      <c r="CY48" s="372"/>
      <c r="CZ48" s="372"/>
      <c r="DA48" s="372"/>
      <c r="DB48" s="372"/>
      <c r="DC48" s="372"/>
      <c r="DD48" s="372"/>
      <c r="DE48" s="372"/>
      <c r="DF48" s="372"/>
      <c r="DG48" s="372"/>
      <c r="DH48" s="372"/>
      <c r="DI48" s="373"/>
      <c r="DJ48" s="371" t="s">
        <v>1</v>
      </c>
      <c r="DK48" s="372"/>
      <c r="DL48" s="372"/>
      <c r="DM48" s="372"/>
      <c r="DN48" s="372"/>
      <c r="DO48" s="372"/>
      <c r="DP48" s="372"/>
      <c r="DQ48" s="372"/>
      <c r="DR48" s="372"/>
      <c r="DS48" s="372"/>
      <c r="DT48" s="372"/>
      <c r="DU48" s="373"/>
    </row>
    <row r="49" spans="1:125" s="5" customFormat="1" ht="81.75" customHeight="1">
      <c r="A49" s="379" t="s">
        <v>24</v>
      </c>
      <c r="B49" s="380"/>
      <c r="C49" s="380"/>
      <c r="D49" s="380"/>
      <c r="E49" s="380"/>
      <c r="F49" s="381"/>
      <c r="G49" s="386" t="s">
        <v>224</v>
      </c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87"/>
      <c r="AC49" s="382">
        <v>293</v>
      </c>
      <c r="AD49" s="522"/>
      <c r="AE49" s="522"/>
      <c r="AF49" s="522"/>
      <c r="AG49" s="522"/>
      <c r="AH49" s="522"/>
      <c r="AI49" s="522"/>
      <c r="AJ49" s="522"/>
      <c r="AK49" s="522"/>
      <c r="AL49" s="523">
        <f>12537.91+825.33</f>
        <v>13363.24</v>
      </c>
      <c r="AM49" s="524"/>
      <c r="AN49" s="524"/>
      <c r="AO49" s="524"/>
      <c r="AP49" s="524"/>
      <c r="AQ49" s="524"/>
      <c r="AR49" s="524"/>
      <c r="AS49" s="524"/>
      <c r="AT49" s="524"/>
      <c r="AU49" s="525"/>
      <c r="AV49" s="526">
        <v>1</v>
      </c>
      <c r="AW49" s="524"/>
      <c r="AX49" s="524"/>
      <c r="AY49" s="524"/>
      <c r="AZ49" s="524"/>
      <c r="BA49" s="524"/>
      <c r="BB49" s="524"/>
      <c r="BC49" s="524"/>
      <c r="BD49" s="525"/>
      <c r="BE49" s="462">
        <f>AL49*AV49</f>
        <v>13363.24</v>
      </c>
      <c r="BF49" s="463"/>
      <c r="BG49" s="463"/>
      <c r="BH49" s="463"/>
      <c r="BI49" s="463"/>
      <c r="BJ49" s="463"/>
      <c r="BK49" s="463"/>
      <c r="BL49" s="463"/>
      <c r="BM49" s="463"/>
      <c r="BN49" s="463"/>
      <c r="BO49" s="463"/>
      <c r="BP49" s="463"/>
      <c r="BQ49" s="463"/>
      <c r="BR49" s="464"/>
      <c r="BS49" s="462"/>
      <c r="BT49" s="463"/>
      <c r="BU49" s="463"/>
      <c r="BV49" s="463"/>
      <c r="BW49" s="463"/>
      <c r="BX49" s="463"/>
      <c r="BY49" s="463"/>
      <c r="BZ49" s="463"/>
      <c r="CA49" s="463"/>
      <c r="CB49" s="463"/>
      <c r="CC49" s="463"/>
      <c r="CD49" s="463"/>
      <c r="CE49" s="463"/>
      <c r="CF49" s="464"/>
      <c r="CG49" s="462"/>
      <c r="CH49" s="463"/>
      <c r="CI49" s="463"/>
      <c r="CJ49" s="463"/>
      <c r="CK49" s="463"/>
      <c r="CL49" s="463"/>
      <c r="CM49" s="463"/>
      <c r="CN49" s="463"/>
      <c r="CO49" s="463"/>
      <c r="CP49" s="463"/>
      <c r="CQ49" s="463"/>
      <c r="CR49" s="463"/>
      <c r="CS49" s="463"/>
      <c r="CT49" s="463"/>
      <c r="CU49" s="463"/>
      <c r="CV49" s="464"/>
      <c r="CW49" s="465">
        <f>BE49</f>
        <v>13363.24</v>
      </c>
      <c r="CX49" s="466"/>
      <c r="CY49" s="466"/>
      <c r="CZ49" s="466"/>
      <c r="DA49" s="466"/>
      <c r="DB49" s="466"/>
      <c r="DC49" s="466"/>
      <c r="DD49" s="466"/>
      <c r="DE49" s="466"/>
      <c r="DF49" s="466"/>
      <c r="DG49" s="466"/>
      <c r="DH49" s="466"/>
      <c r="DI49" s="467"/>
      <c r="DJ49" s="465"/>
      <c r="DK49" s="466"/>
      <c r="DL49" s="466"/>
      <c r="DM49" s="466"/>
      <c r="DN49" s="466"/>
      <c r="DO49" s="466"/>
      <c r="DP49" s="466"/>
      <c r="DQ49" s="466"/>
      <c r="DR49" s="466"/>
      <c r="DS49" s="466"/>
      <c r="DT49" s="466"/>
      <c r="DU49" s="467"/>
    </row>
    <row r="50" spans="1:125" s="22" customFormat="1" ht="16.5" customHeight="1">
      <c r="A50" s="474" t="s">
        <v>18</v>
      </c>
      <c r="B50" s="519"/>
      <c r="C50" s="519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19"/>
      <c r="AU50" s="519"/>
      <c r="AV50" s="519"/>
      <c r="AW50" s="519"/>
      <c r="AX50" s="519"/>
      <c r="AY50" s="519"/>
      <c r="AZ50" s="519"/>
      <c r="BA50" s="519"/>
      <c r="BB50" s="519"/>
      <c r="BC50" s="519"/>
      <c r="BD50" s="520"/>
      <c r="BE50" s="468">
        <f>BE49</f>
        <v>13363.24</v>
      </c>
      <c r="BF50" s="471"/>
      <c r="BG50" s="471"/>
      <c r="BH50" s="471"/>
      <c r="BI50" s="471"/>
      <c r="BJ50" s="471"/>
      <c r="BK50" s="471"/>
      <c r="BL50" s="471"/>
      <c r="BM50" s="471"/>
      <c r="BN50" s="471"/>
      <c r="BO50" s="471"/>
      <c r="BP50" s="471"/>
      <c r="BQ50" s="471"/>
      <c r="BR50" s="472"/>
      <c r="BS50" s="473"/>
      <c r="BT50" s="471"/>
      <c r="BU50" s="471"/>
      <c r="BV50" s="471"/>
      <c r="BW50" s="471"/>
      <c r="BX50" s="471"/>
      <c r="BY50" s="471"/>
      <c r="BZ50" s="471"/>
      <c r="CA50" s="471"/>
      <c r="CB50" s="471"/>
      <c r="CC50" s="471"/>
      <c r="CD50" s="471"/>
      <c r="CE50" s="471"/>
      <c r="CF50" s="472"/>
      <c r="CG50" s="473"/>
      <c r="CH50" s="471"/>
      <c r="CI50" s="471"/>
      <c r="CJ50" s="471"/>
      <c r="CK50" s="471"/>
      <c r="CL50" s="471"/>
      <c r="CM50" s="471"/>
      <c r="CN50" s="471"/>
      <c r="CO50" s="471"/>
      <c r="CP50" s="471"/>
      <c r="CQ50" s="471"/>
      <c r="CR50" s="471"/>
      <c r="CS50" s="471"/>
      <c r="CT50" s="471"/>
      <c r="CU50" s="471"/>
      <c r="CV50" s="472"/>
      <c r="CW50" s="468">
        <f>CW49</f>
        <v>13363.24</v>
      </c>
      <c r="CX50" s="471"/>
      <c r="CY50" s="471"/>
      <c r="CZ50" s="471"/>
      <c r="DA50" s="471"/>
      <c r="DB50" s="471"/>
      <c r="DC50" s="471"/>
      <c r="DD50" s="471"/>
      <c r="DE50" s="471"/>
      <c r="DF50" s="471"/>
      <c r="DG50" s="471"/>
      <c r="DH50" s="471"/>
      <c r="DI50" s="472"/>
      <c r="DJ50" s="473"/>
      <c r="DK50" s="471"/>
      <c r="DL50" s="471"/>
      <c r="DM50" s="471"/>
      <c r="DN50" s="471"/>
      <c r="DO50" s="471"/>
      <c r="DP50" s="471"/>
      <c r="DQ50" s="471"/>
      <c r="DR50" s="471"/>
      <c r="DS50" s="471"/>
      <c r="DT50" s="471"/>
      <c r="DU50" s="472"/>
    </row>
    <row r="51" spans="1:125" ht="21" customHeight="1" hidden="1">
      <c r="A51" s="439" t="s">
        <v>172</v>
      </c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  <c r="AJ51" s="440"/>
      <c r="AK51" s="440"/>
      <c r="AL51" s="440"/>
      <c r="AM51" s="440"/>
      <c r="AN51" s="440"/>
      <c r="AO51" s="440"/>
      <c r="AP51" s="440"/>
      <c r="AQ51" s="440"/>
      <c r="AR51" s="440"/>
      <c r="AS51" s="440"/>
      <c r="AT51" s="440"/>
      <c r="AU51" s="440"/>
      <c r="AV51" s="440"/>
      <c r="AW51" s="440"/>
      <c r="AX51" s="440"/>
      <c r="AY51" s="440"/>
      <c r="AZ51" s="440"/>
      <c r="BA51" s="440"/>
      <c r="BB51" s="440"/>
      <c r="BC51" s="440"/>
      <c r="BD51" s="440"/>
      <c r="BE51" s="440"/>
      <c r="BF51" s="440"/>
      <c r="BG51" s="440"/>
      <c r="BH51" s="440"/>
      <c r="BI51" s="440"/>
      <c r="BJ51" s="440"/>
      <c r="BK51" s="440"/>
      <c r="BL51" s="440"/>
      <c r="BM51" s="440"/>
      <c r="BN51" s="440"/>
      <c r="BO51" s="440"/>
      <c r="BP51" s="440"/>
      <c r="BQ51" s="440"/>
      <c r="BR51" s="440"/>
      <c r="BS51" s="440"/>
      <c r="BT51" s="440"/>
      <c r="BU51" s="440"/>
      <c r="BV51" s="440"/>
      <c r="BW51" s="440"/>
      <c r="BX51" s="440"/>
      <c r="BY51" s="440"/>
      <c r="BZ51" s="440"/>
      <c r="CA51" s="440"/>
      <c r="CB51" s="440"/>
      <c r="CC51" s="440"/>
      <c r="CD51" s="440"/>
      <c r="CE51" s="440"/>
      <c r="CF51" s="440"/>
      <c r="CG51" s="440"/>
      <c r="CH51" s="440"/>
      <c r="CI51" s="440"/>
      <c r="CJ51" s="440"/>
      <c r="CK51" s="440"/>
      <c r="CL51" s="440"/>
      <c r="CM51" s="440"/>
      <c r="CN51" s="440"/>
      <c r="CO51" s="440"/>
      <c r="CP51" s="440"/>
      <c r="CQ51" s="440"/>
      <c r="CR51" s="440"/>
      <c r="CS51" s="440"/>
      <c r="CT51" s="440"/>
      <c r="CU51" s="440"/>
      <c r="CV51" s="440"/>
      <c r="CW51" s="440"/>
      <c r="CX51" s="440"/>
      <c r="CY51" s="440"/>
      <c r="CZ51" s="440"/>
      <c r="DA51" s="440"/>
      <c r="DB51" s="440"/>
      <c r="DC51" s="440"/>
      <c r="DD51" s="440"/>
      <c r="DE51" s="440"/>
      <c r="DF51" s="440"/>
      <c r="DG51" s="440"/>
      <c r="DH51" s="440"/>
      <c r="DI51" s="440"/>
      <c r="DJ51" s="440"/>
      <c r="DK51" s="440"/>
      <c r="DL51" s="440"/>
      <c r="DM51" s="440"/>
      <c r="DN51" s="440"/>
      <c r="DO51" s="440"/>
      <c r="DP51" s="440"/>
      <c r="DQ51" s="440"/>
      <c r="DR51" s="440"/>
      <c r="DS51" s="440"/>
      <c r="DT51" s="440"/>
      <c r="DU51" s="440"/>
    </row>
    <row r="52" ht="15" hidden="1"/>
    <row r="53" spans="1:125" ht="15">
      <c r="A53" s="452" t="s">
        <v>263</v>
      </c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  <c r="AI53" s="453"/>
      <c r="AJ53" s="453"/>
      <c r="AK53" s="453"/>
      <c r="AL53" s="453"/>
      <c r="AM53" s="453"/>
      <c r="AN53" s="453"/>
      <c r="AO53" s="453"/>
      <c r="AP53" s="453"/>
      <c r="AQ53" s="453"/>
      <c r="AR53" s="453"/>
      <c r="AS53" s="453"/>
      <c r="AT53" s="453"/>
      <c r="AU53" s="453"/>
      <c r="AV53" s="453"/>
      <c r="AW53" s="453"/>
      <c r="AX53" s="453"/>
      <c r="AY53" s="453"/>
      <c r="AZ53" s="453"/>
      <c r="BA53" s="453"/>
      <c r="BB53" s="453"/>
      <c r="BC53" s="453"/>
      <c r="BD53" s="453"/>
      <c r="BE53" s="453"/>
      <c r="BF53" s="453"/>
      <c r="BG53" s="453"/>
      <c r="BH53" s="453"/>
      <c r="BI53" s="453"/>
      <c r="BJ53" s="453"/>
      <c r="BK53" s="453"/>
      <c r="BL53" s="453"/>
      <c r="BM53" s="453"/>
      <c r="BN53" s="453"/>
      <c r="BO53" s="453"/>
      <c r="BP53" s="453"/>
      <c r="BQ53" s="453"/>
      <c r="BR53" s="453"/>
      <c r="BS53" s="453"/>
      <c r="BT53" s="453"/>
      <c r="BU53" s="453"/>
      <c r="BV53" s="453"/>
      <c r="BW53" s="453"/>
      <c r="BX53" s="453"/>
      <c r="BY53" s="453"/>
      <c r="BZ53" s="453"/>
      <c r="CA53" s="453"/>
      <c r="CB53" s="453"/>
      <c r="CC53" s="453"/>
      <c r="CD53" s="453"/>
      <c r="CE53" s="453"/>
      <c r="CF53" s="453"/>
      <c r="CG53" s="453"/>
      <c r="CH53" s="453"/>
      <c r="CI53" s="453"/>
      <c r="CJ53" s="453"/>
      <c r="CK53" s="453"/>
      <c r="CL53" s="453"/>
      <c r="CM53" s="453"/>
      <c r="CN53" s="453"/>
      <c r="CO53" s="453"/>
      <c r="CP53" s="453"/>
      <c r="CQ53" s="453"/>
      <c r="CR53" s="453"/>
      <c r="CS53" s="453"/>
      <c r="CT53" s="453"/>
      <c r="CU53" s="453"/>
      <c r="CV53" s="453"/>
      <c r="CW53" s="453"/>
      <c r="CX53" s="453"/>
      <c r="CY53" s="453"/>
      <c r="CZ53" s="453"/>
      <c r="DA53" s="453"/>
      <c r="DB53" s="453"/>
      <c r="DC53" s="453"/>
      <c r="DD53" s="453"/>
      <c r="DE53" s="453"/>
      <c r="DF53" s="453"/>
      <c r="DG53" s="453"/>
      <c r="DH53" s="453"/>
      <c r="DI53" s="453"/>
      <c r="DJ53" s="453"/>
      <c r="DK53" s="453"/>
      <c r="DL53" s="453"/>
      <c r="DM53" s="453"/>
      <c r="DN53" s="453"/>
      <c r="DO53" s="453"/>
      <c r="DP53" s="453"/>
      <c r="DQ53" s="453"/>
      <c r="DR53" s="453"/>
      <c r="DS53" s="453"/>
      <c r="DT53" s="453"/>
      <c r="DU53" s="4"/>
    </row>
    <row r="54" spans="1:12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</row>
    <row r="55" spans="1:125" ht="15">
      <c r="A55" s="411" t="s">
        <v>3</v>
      </c>
      <c r="B55" s="412"/>
      <c r="C55" s="412"/>
      <c r="D55" s="412"/>
      <c r="E55" s="412"/>
      <c r="F55" s="413"/>
      <c r="G55" s="411" t="s">
        <v>54</v>
      </c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3"/>
      <c r="AC55" s="411" t="s">
        <v>154</v>
      </c>
      <c r="AD55" s="420"/>
      <c r="AE55" s="420"/>
      <c r="AF55" s="420"/>
      <c r="AG55" s="420"/>
      <c r="AH55" s="420"/>
      <c r="AI55" s="420"/>
      <c r="AJ55" s="420"/>
      <c r="AK55" s="420"/>
      <c r="AL55" s="411" t="s">
        <v>55</v>
      </c>
      <c r="AM55" s="420"/>
      <c r="AN55" s="420"/>
      <c r="AO55" s="420"/>
      <c r="AP55" s="420"/>
      <c r="AQ55" s="420"/>
      <c r="AR55" s="420"/>
      <c r="AS55" s="420"/>
      <c r="AT55" s="420"/>
      <c r="AU55" s="421"/>
      <c r="AV55" s="455" t="s">
        <v>170</v>
      </c>
      <c r="AW55" s="456"/>
      <c r="AX55" s="456"/>
      <c r="AY55" s="456"/>
      <c r="AZ55" s="456"/>
      <c r="BA55" s="456"/>
      <c r="BB55" s="456"/>
      <c r="BC55" s="456"/>
      <c r="BD55" s="457"/>
      <c r="BE55" s="411" t="s">
        <v>171</v>
      </c>
      <c r="BF55" s="412"/>
      <c r="BG55" s="412"/>
      <c r="BH55" s="412"/>
      <c r="BI55" s="412"/>
      <c r="BJ55" s="412"/>
      <c r="BK55" s="412"/>
      <c r="BL55" s="412"/>
      <c r="BM55" s="412"/>
      <c r="BN55" s="412"/>
      <c r="BO55" s="412"/>
      <c r="BP55" s="412"/>
      <c r="BQ55" s="412"/>
      <c r="BR55" s="413"/>
      <c r="BS55" s="404" t="s">
        <v>0</v>
      </c>
      <c r="BT55" s="428"/>
      <c r="BU55" s="428"/>
      <c r="BV55" s="428"/>
      <c r="BW55" s="428"/>
      <c r="BX55" s="428"/>
      <c r="BY55" s="428"/>
      <c r="BZ55" s="428"/>
      <c r="CA55" s="428"/>
      <c r="CB55" s="428"/>
      <c r="CC55" s="428"/>
      <c r="CD55" s="428"/>
      <c r="CE55" s="428"/>
      <c r="CF55" s="428"/>
      <c r="CG55" s="428"/>
      <c r="CH55" s="428"/>
      <c r="CI55" s="428"/>
      <c r="CJ55" s="428"/>
      <c r="CK55" s="428"/>
      <c r="CL55" s="428"/>
      <c r="CM55" s="428"/>
      <c r="CN55" s="428"/>
      <c r="CO55" s="428"/>
      <c r="CP55" s="428"/>
      <c r="CQ55" s="428"/>
      <c r="CR55" s="428"/>
      <c r="CS55" s="428"/>
      <c r="CT55" s="428"/>
      <c r="CU55" s="428"/>
      <c r="CV55" s="428"/>
      <c r="CW55" s="428"/>
      <c r="CX55" s="428"/>
      <c r="CY55" s="428"/>
      <c r="CZ55" s="428"/>
      <c r="DA55" s="428"/>
      <c r="DB55" s="428"/>
      <c r="DC55" s="428"/>
      <c r="DD55" s="428"/>
      <c r="DE55" s="428"/>
      <c r="DF55" s="428"/>
      <c r="DG55" s="428"/>
      <c r="DH55" s="428"/>
      <c r="DI55" s="428"/>
      <c r="DJ55" s="428"/>
      <c r="DK55" s="428"/>
      <c r="DL55" s="428"/>
      <c r="DM55" s="428"/>
      <c r="DN55" s="428"/>
      <c r="DO55" s="428"/>
      <c r="DP55" s="428"/>
      <c r="DQ55" s="428"/>
      <c r="DR55" s="428"/>
      <c r="DS55" s="428"/>
      <c r="DT55" s="428"/>
      <c r="DU55" s="429"/>
    </row>
    <row r="56" spans="1:125" ht="68.25" customHeight="1">
      <c r="A56" s="414"/>
      <c r="B56" s="415"/>
      <c r="C56" s="415"/>
      <c r="D56" s="415"/>
      <c r="E56" s="415"/>
      <c r="F56" s="416"/>
      <c r="G56" s="414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6"/>
      <c r="AC56" s="422"/>
      <c r="AD56" s="423"/>
      <c r="AE56" s="423"/>
      <c r="AF56" s="423"/>
      <c r="AG56" s="423"/>
      <c r="AH56" s="423"/>
      <c r="AI56" s="423"/>
      <c r="AJ56" s="423"/>
      <c r="AK56" s="423"/>
      <c r="AL56" s="422"/>
      <c r="AM56" s="454"/>
      <c r="AN56" s="454"/>
      <c r="AO56" s="454"/>
      <c r="AP56" s="454"/>
      <c r="AQ56" s="454"/>
      <c r="AR56" s="454"/>
      <c r="AS56" s="454"/>
      <c r="AT56" s="454"/>
      <c r="AU56" s="424"/>
      <c r="AV56" s="458"/>
      <c r="AW56" s="458"/>
      <c r="AX56" s="458"/>
      <c r="AY56" s="458"/>
      <c r="AZ56" s="458"/>
      <c r="BA56" s="458"/>
      <c r="BB56" s="458"/>
      <c r="BC56" s="458"/>
      <c r="BD56" s="459"/>
      <c r="BE56" s="414"/>
      <c r="BF56" s="415"/>
      <c r="BG56" s="415"/>
      <c r="BH56" s="415"/>
      <c r="BI56" s="415"/>
      <c r="BJ56" s="415"/>
      <c r="BK56" s="415"/>
      <c r="BL56" s="415"/>
      <c r="BM56" s="415"/>
      <c r="BN56" s="415"/>
      <c r="BO56" s="415"/>
      <c r="BP56" s="415"/>
      <c r="BQ56" s="415"/>
      <c r="BR56" s="416"/>
      <c r="BS56" s="396" t="s">
        <v>120</v>
      </c>
      <c r="BT56" s="397"/>
      <c r="BU56" s="397"/>
      <c r="BV56" s="397"/>
      <c r="BW56" s="397"/>
      <c r="BX56" s="397"/>
      <c r="BY56" s="397"/>
      <c r="BZ56" s="397"/>
      <c r="CA56" s="397"/>
      <c r="CB56" s="397"/>
      <c r="CC56" s="397"/>
      <c r="CD56" s="397"/>
      <c r="CE56" s="397"/>
      <c r="CF56" s="398"/>
      <c r="CG56" s="396" t="s">
        <v>122</v>
      </c>
      <c r="CH56" s="397"/>
      <c r="CI56" s="397"/>
      <c r="CJ56" s="397"/>
      <c r="CK56" s="397"/>
      <c r="CL56" s="397"/>
      <c r="CM56" s="397"/>
      <c r="CN56" s="397"/>
      <c r="CO56" s="397"/>
      <c r="CP56" s="397"/>
      <c r="CQ56" s="397"/>
      <c r="CR56" s="397"/>
      <c r="CS56" s="397"/>
      <c r="CT56" s="397"/>
      <c r="CU56" s="397"/>
      <c r="CV56" s="398"/>
      <c r="CW56" s="449" t="s">
        <v>19</v>
      </c>
      <c r="CX56" s="450"/>
      <c r="CY56" s="450"/>
      <c r="CZ56" s="450"/>
      <c r="DA56" s="450"/>
      <c r="DB56" s="450"/>
      <c r="DC56" s="450"/>
      <c r="DD56" s="450"/>
      <c r="DE56" s="450"/>
      <c r="DF56" s="450"/>
      <c r="DG56" s="450"/>
      <c r="DH56" s="450"/>
      <c r="DI56" s="450"/>
      <c r="DJ56" s="450"/>
      <c r="DK56" s="450"/>
      <c r="DL56" s="450"/>
      <c r="DM56" s="450"/>
      <c r="DN56" s="450"/>
      <c r="DO56" s="450"/>
      <c r="DP56" s="450"/>
      <c r="DQ56" s="450"/>
      <c r="DR56" s="450"/>
      <c r="DS56" s="450"/>
      <c r="DT56" s="450"/>
      <c r="DU56" s="451"/>
    </row>
    <row r="57" spans="1:125" ht="28.5" customHeight="1">
      <c r="A57" s="417"/>
      <c r="B57" s="418"/>
      <c r="C57" s="418"/>
      <c r="D57" s="418"/>
      <c r="E57" s="418"/>
      <c r="F57" s="419"/>
      <c r="G57" s="417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9"/>
      <c r="AC57" s="425"/>
      <c r="AD57" s="426"/>
      <c r="AE57" s="426"/>
      <c r="AF57" s="426"/>
      <c r="AG57" s="426"/>
      <c r="AH57" s="426"/>
      <c r="AI57" s="426"/>
      <c r="AJ57" s="426"/>
      <c r="AK57" s="426"/>
      <c r="AL57" s="425"/>
      <c r="AM57" s="426"/>
      <c r="AN57" s="426"/>
      <c r="AO57" s="426"/>
      <c r="AP57" s="426"/>
      <c r="AQ57" s="426"/>
      <c r="AR57" s="426"/>
      <c r="AS57" s="426"/>
      <c r="AT57" s="426"/>
      <c r="AU57" s="427"/>
      <c r="AV57" s="460"/>
      <c r="AW57" s="460"/>
      <c r="AX57" s="460"/>
      <c r="AY57" s="460"/>
      <c r="AZ57" s="460"/>
      <c r="BA57" s="460"/>
      <c r="BB57" s="460"/>
      <c r="BC57" s="460"/>
      <c r="BD57" s="461"/>
      <c r="BE57" s="417"/>
      <c r="BF57" s="418"/>
      <c r="BG57" s="418"/>
      <c r="BH57" s="418"/>
      <c r="BI57" s="418"/>
      <c r="BJ57" s="418"/>
      <c r="BK57" s="418"/>
      <c r="BL57" s="418"/>
      <c r="BM57" s="418"/>
      <c r="BN57" s="418"/>
      <c r="BO57" s="418"/>
      <c r="BP57" s="418"/>
      <c r="BQ57" s="418"/>
      <c r="BR57" s="419"/>
      <c r="BS57" s="399"/>
      <c r="BT57" s="400"/>
      <c r="BU57" s="400"/>
      <c r="BV57" s="400"/>
      <c r="BW57" s="400"/>
      <c r="BX57" s="400"/>
      <c r="BY57" s="400"/>
      <c r="BZ57" s="400"/>
      <c r="CA57" s="400"/>
      <c r="CB57" s="400"/>
      <c r="CC57" s="400"/>
      <c r="CD57" s="400"/>
      <c r="CE57" s="400"/>
      <c r="CF57" s="401"/>
      <c r="CG57" s="399"/>
      <c r="CH57" s="400"/>
      <c r="CI57" s="400"/>
      <c r="CJ57" s="400"/>
      <c r="CK57" s="400"/>
      <c r="CL57" s="400"/>
      <c r="CM57" s="400"/>
      <c r="CN57" s="400"/>
      <c r="CO57" s="400"/>
      <c r="CP57" s="400"/>
      <c r="CQ57" s="400"/>
      <c r="CR57" s="400"/>
      <c r="CS57" s="400"/>
      <c r="CT57" s="400"/>
      <c r="CU57" s="400"/>
      <c r="CV57" s="401"/>
      <c r="CW57" s="404" t="s">
        <v>2</v>
      </c>
      <c r="CX57" s="405"/>
      <c r="CY57" s="405"/>
      <c r="CZ57" s="405"/>
      <c r="DA57" s="405"/>
      <c r="DB57" s="405"/>
      <c r="DC57" s="405"/>
      <c r="DD57" s="405"/>
      <c r="DE57" s="405"/>
      <c r="DF57" s="405"/>
      <c r="DG57" s="405"/>
      <c r="DH57" s="405"/>
      <c r="DI57" s="406"/>
      <c r="DJ57" s="404" t="s">
        <v>34</v>
      </c>
      <c r="DK57" s="405"/>
      <c r="DL57" s="405"/>
      <c r="DM57" s="405"/>
      <c r="DN57" s="405"/>
      <c r="DO57" s="405"/>
      <c r="DP57" s="405"/>
      <c r="DQ57" s="405"/>
      <c r="DR57" s="405"/>
      <c r="DS57" s="405"/>
      <c r="DT57" s="405"/>
      <c r="DU57" s="406"/>
    </row>
    <row r="58" spans="1:125" ht="15">
      <c r="A58" s="393">
        <v>1</v>
      </c>
      <c r="B58" s="394"/>
      <c r="C58" s="394"/>
      <c r="D58" s="394"/>
      <c r="E58" s="394"/>
      <c r="F58" s="395"/>
      <c r="G58" s="393">
        <v>2</v>
      </c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5"/>
      <c r="AC58" s="445">
        <v>3</v>
      </c>
      <c r="AD58" s="446"/>
      <c r="AE58" s="446"/>
      <c r="AF58" s="446"/>
      <c r="AG58" s="446"/>
      <c r="AH58" s="446"/>
      <c r="AI58" s="446"/>
      <c r="AJ58" s="446"/>
      <c r="AK58" s="446"/>
      <c r="AL58" s="445">
        <v>4</v>
      </c>
      <c r="AM58" s="446"/>
      <c r="AN58" s="446"/>
      <c r="AO58" s="446"/>
      <c r="AP58" s="446"/>
      <c r="AQ58" s="446"/>
      <c r="AR58" s="446"/>
      <c r="AS58" s="446"/>
      <c r="AT58" s="446"/>
      <c r="AU58" s="447"/>
      <c r="AV58" s="448">
        <v>5</v>
      </c>
      <c r="AW58" s="446"/>
      <c r="AX58" s="446"/>
      <c r="AY58" s="446"/>
      <c r="AZ58" s="446"/>
      <c r="BA58" s="446"/>
      <c r="BB58" s="446"/>
      <c r="BC58" s="446"/>
      <c r="BD58" s="447"/>
      <c r="BE58" s="393">
        <v>6</v>
      </c>
      <c r="BF58" s="394"/>
      <c r="BG58" s="394"/>
      <c r="BH58" s="394"/>
      <c r="BI58" s="394"/>
      <c r="BJ58" s="394"/>
      <c r="BK58" s="394"/>
      <c r="BL58" s="394"/>
      <c r="BM58" s="394"/>
      <c r="BN58" s="394"/>
      <c r="BO58" s="394"/>
      <c r="BP58" s="394"/>
      <c r="BQ58" s="394"/>
      <c r="BR58" s="395"/>
      <c r="BS58" s="393">
        <v>7</v>
      </c>
      <c r="BT58" s="394"/>
      <c r="BU58" s="394"/>
      <c r="BV58" s="394"/>
      <c r="BW58" s="394"/>
      <c r="BX58" s="394"/>
      <c r="BY58" s="394"/>
      <c r="BZ58" s="394"/>
      <c r="CA58" s="394"/>
      <c r="CB58" s="394"/>
      <c r="CC58" s="394"/>
      <c r="CD58" s="394"/>
      <c r="CE58" s="394"/>
      <c r="CF58" s="395"/>
      <c r="CG58" s="393">
        <v>8</v>
      </c>
      <c r="CH58" s="394"/>
      <c r="CI58" s="394"/>
      <c r="CJ58" s="394"/>
      <c r="CK58" s="394"/>
      <c r="CL58" s="394"/>
      <c r="CM58" s="394"/>
      <c r="CN58" s="394"/>
      <c r="CO58" s="394"/>
      <c r="CP58" s="394"/>
      <c r="CQ58" s="394"/>
      <c r="CR58" s="394"/>
      <c r="CS58" s="394"/>
      <c r="CT58" s="394"/>
      <c r="CU58" s="394"/>
      <c r="CV58" s="395"/>
      <c r="CW58" s="393">
        <v>9</v>
      </c>
      <c r="CX58" s="394"/>
      <c r="CY58" s="394"/>
      <c r="CZ58" s="394"/>
      <c r="DA58" s="394"/>
      <c r="DB58" s="394"/>
      <c r="DC58" s="394"/>
      <c r="DD58" s="394"/>
      <c r="DE58" s="394"/>
      <c r="DF58" s="394"/>
      <c r="DG58" s="394"/>
      <c r="DH58" s="394"/>
      <c r="DI58" s="395"/>
      <c r="DJ58" s="393">
        <v>10</v>
      </c>
      <c r="DK58" s="394"/>
      <c r="DL58" s="394"/>
      <c r="DM58" s="394"/>
      <c r="DN58" s="394"/>
      <c r="DO58" s="394"/>
      <c r="DP58" s="394"/>
      <c r="DQ58" s="394"/>
      <c r="DR58" s="394"/>
      <c r="DS58" s="394"/>
      <c r="DT58" s="394"/>
      <c r="DU58" s="395"/>
    </row>
    <row r="59" spans="1:125" ht="15" customHeight="1">
      <c r="A59" s="383" t="s">
        <v>7</v>
      </c>
      <c r="B59" s="384"/>
      <c r="C59" s="384"/>
      <c r="D59" s="384"/>
      <c r="E59" s="384"/>
      <c r="F59" s="385"/>
      <c r="G59" s="386" t="s">
        <v>177</v>
      </c>
      <c r="H59" s="441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  <c r="Y59" s="441"/>
      <c r="Z59" s="441"/>
      <c r="AA59" s="441"/>
      <c r="AB59" s="442"/>
      <c r="AC59" s="445" t="s">
        <v>1</v>
      </c>
      <c r="AD59" s="446"/>
      <c r="AE59" s="446"/>
      <c r="AF59" s="446"/>
      <c r="AG59" s="446"/>
      <c r="AH59" s="446"/>
      <c r="AI59" s="446"/>
      <c r="AJ59" s="446"/>
      <c r="AK59" s="446"/>
      <c r="AL59" s="445" t="s">
        <v>1</v>
      </c>
      <c r="AM59" s="446"/>
      <c r="AN59" s="446"/>
      <c r="AO59" s="446"/>
      <c r="AP59" s="446"/>
      <c r="AQ59" s="446"/>
      <c r="AR59" s="446"/>
      <c r="AS59" s="446"/>
      <c r="AT59" s="446"/>
      <c r="AU59" s="447"/>
      <c r="AV59" s="448" t="s">
        <v>1</v>
      </c>
      <c r="AW59" s="446"/>
      <c r="AX59" s="446"/>
      <c r="AY59" s="446"/>
      <c r="AZ59" s="446"/>
      <c r="BA59" s="446"/>
      <c r="BB59" s="446"/>
      <c r="BC59" s="446"/>
      <c r="BD59" s="447"/>
      <c r="BE59" s="366">
        <v>83097.06</v>
      </c>
      <c r="BF59" s="367"/>
      <c r="BG59" s="367"/>
      <c r="BH59" s="367"/>
      <c r="BI59" s="367"/>
      <c r="BJ59" s="367"/>
      <c r="BK59" s="367"/>
      <c r="BL59" s="367"/>
      <c r="BM59" s="367"/>
      <c r="BN59" s="367"/>
      <c r="BO59" s="367"/>
      <c r="BP59" s="367"/>
      <c r="BQ59" s="367"/>
      <c r="BR59" s="368"/>
      <c r="BS59" s="366">
        <f>BS61</f>
        <v>83097.06</v>
      </c>
      <c r="BT59" s="367"/>
      <c r="BU59" s="367"/>
      <c r="BV59" s="367"/>
      <c r="BW59" s="367"/>
      <c r="BX59" s="367"/>
      <c r="BY59" s="367"/>
      <c r="BZ59" s="367"/>
      <c r="CA59" s="367"/>
      <c r="CB59" s="367"/>
      <c r="CC59" s="367"/>
      <c r="CD59" s="367"/>
      <c r="CE59" s="367"/>
      <c r="CF59" s="368"/>
      <c r="CG59" s="366"/>
      <c r="CH59" s="367"/>
      <c r="CI59" s="367"/>
      <c r="CJ59" s="367"/>
      <c r="CK59" s="367"/>
      <c r="CL59" s="367"/>
      <c r="CM59" s="367"/>
      <c r="CN59" s="367"/>
      <c r="CO59" s="367"/>
      <c r="CP59" s="367"/>
      <c r="CQ59" s="367"/>
      <c r="CR59" s="367"/>
      <c r="CS59" s="367"/>
      <c r="CT59" s="367"/>
      <c r="CU59" s="367"/>
      <c r="CV59" s="368"/>
      <c r="CW59" s="371"/>
      <c r="CX59" s="372"/>
      <c r="CY59" s="372"/>
      <c r="CZ59" s="372"/>
      <c r="DA59" s="372"/>
      <c r="DB59" s="372"/>
      <c r="DC59" s="372"/>
      <c r="DD59" s="372"/>
      <c r="DE59" s="372"/>
      <c r="DF59" s="372"/>
      <c r="DG59" s="372"/>
      <c r="DH59" s="372"/>
      <c r="DI59" s="373"/>
      <c r="DJ59" s="371"/>
      <c r="DK59" s="372"/>
      <c r="DL59" s="372"/>
      <c r="DM59" s="372"/>
      <c r="DN59" s="372"/>
      <c r="DO59" s="372"/>
      <c r="DP59" s="372"/>
      <c r="DQ59" s="372"/>
      <c r="DR59" s="372"/>
      <c r="DS59" s="372"/>
      <c r="DT59" s="372"/>
      <c r="DU59" s="373"/>
    </row>
    <row r="60" spans="1:125" ht="15">
      <c r="A60" s="379"/>
      <c r="B60" s="380"/>
      <c r="C60" s="380"/>
      <c r="D60" s="380"/>
      <c r="E60" s="380"/>
      <c r="F60" s="381"/>
      <c r="G60" s="382" t="s">
        <v>0</v>
      </c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4"/>
      <c r="AC60" s="445" t="s">
        <v>1</v>
      </c>
      <c r="AD60" s="446"/>
      <c r="AE60" s="446"/>
      <c r="AF60" s="446"/>
      <c r="AG60" s="446"/>
      <c r="AH60" s="446"/>
      <c r="AI60" s="446"/>
      <c r="AJ60" s="446"/>
      <c r="AK60" s="446"/>
      <c r="AL60" s="445" t="s">
        <v>1</v>
      </c>
      <c r="AM60" s="446"/>
      <c r="AN60" s="446"/>
      <c r="AO60" s="446"/>
      <c r="AP60" s="446"/>
      <c r="AQ60" s="446"/>
      <c r="AR60" s="446"/>
      <c r="AS60" s="446"/>
      <c r="AT60" s="446"/>
      <c r="AU60" s="447"/>
      <c r="AV60" s="448" t="s">
        <v>1</v>
      </c>
      <c r="AW60" s="446"/>
      <c r="AX60" s="446"/>
      <c r="AY60" s="446"/>
      <c r="AZ60" s="446"/>
      <c r="BA60" s="446"/>
      <c r="BB60" s="446"/>
      <c r="BC60" s="446"/>
      <c r="BD60" s="447"/>
      <c r="BE60" s="366" t="s">
        <v>1</v>
      </c>
      <c r="BF60" s="367"/>
      <c r="BG60" s="367"/>
      <c r="BH60" s="367"/>
      <c r="BI60" s="367"/>
      <c r="BJ60" s="367"/>
      <c r="BK60" s="367"/>
      <c r="BL60" s="367"/>
      <c r="BM60" s="367"/>
      <c r="BN60" s="367"/>
      <c r="BO60" s="367"/>
      <c r="BP60" s="367"/>
      <c r="BQ60" s="367"/>
      <c r="BR60" s="368"/>
      <c r="BS60" s="366" t="s">
        <v>1</v>
      </c>
      <c r="BT60" s="367"/>
      <c r="BU60" s="367"/>
      <c r="BV60" s="367"/>
      <c r="BW60" s="367"/>
      <c r="BX60" s="367"/>
      <c r="BY60" s="367"/>
      <c r="BZ60" s="367"/>
      <c r="CA60" s="367"/>
      <c r="CB60" s="367"/>
      <c r="CC60" s="367"/>
      <c r="CD60" s="367"/>
      <c r="CE60" s="367"/>
      <c r="CF60" s="368"/>
      <c r="CG60" s="366" t="s">
        <v>1</v>
      </c>
      <c r="CH60" s="367"/>
      <c r="CI60" s="367"/>
      <c r="CJ60" s="367"/>
      <c r="CK60" s="367"/>
      <c r="CL60" s="367"/>
      <c r="CM60" s="367"/>
      <c r="CN60" s="367"/>
      <c r="CO60" s="367"/>
      <c r="CP60" s="367"/>
      <c r="CQ60" s="367"/>
      <c r="CR60" s="367"/>
      <c r="CS60" s="367"/>
      <c r="CT60" s="367"/>
      <c r="CU60" s="367"/>
      <c r="CV60" s="368"/>
      <c r="CW60" s="371" t="s">
        <v>1</v>
      </c>
      <c r="CX60" s="372"/>
      <c r="CY60" s="372"/>
      <c r="CZ60" s="372"/>
      <c r="DA60" s="372"/>
      <c r="DB60" s="372"/>
      <c r="DC60" s="372"/>
      <c r="DD60" s="372"/>
      <c r="DE60" s="372"/>
      <c r="DF60" s="372"/>
      <c r="DG60" s="372"/>
      <c r="DH60" s="372"/>
      <c r="DI60" s="373"/>
      <c r="DJ60" s="371" t="s">
        <v>1</v>
      </c>
      <c r="DK60" s="372"/>
      <c r="DL60" s="372"/>
      <c r="DM60" s="372"/>
      <c r="DN60" s="372"/>
      <c r="DO60" s="372"/>
      <c r="DP60" s="372"/>
      <c r="DQ60" s="372"/>
      <c r="DR60" s="372"/>
      <c r="DS60" s="372"/>
      <c r="DT60" s="372"/>
      <c r="DU60" s="373"/>
    </row>
    <row r="61" spans="1:125" ht="15">
      <c r="A61" s="379" t="s">
        <v>23</v>
      </c>
      <c r="B61" s="380"/>
      <c r="C61" s="380"/>
      <c r="D61" s="380"/>
      <c r="E61" s="380"/>
      <c r="F61" s="381"/>
      <c r="G61" s="382" t="s">
        <v>261</v>
      </c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4"/>
      <c r="AC61" s="445">
        <v>610</v>
      </c>
      <c r="AD61" s="446"/>
      <c r="AE61" s="446"/>
      <c r="AF61" s="446"/>
      <c r="AG61" s="446"/>
      <c r="AH61" s="446"/>
      <c r="AI61" s="446"/>
      <c r="AJ61" s="446"/>
      <c r="AK61" s="446"/>
      <c r="AL61" s="445">
        <v>83097.06</v>
      </c>
      <c r="AM61" s="446"/>
      <c r="AN61" s="446"/>
      <c r="AO61" s="446"/>
      <c r="AP61" s="446"/>
      <c r="AQ61" s="446"/>
      <c r="AR61" s="446"/>
      <c r="AS61" s="446"/>
      <c r="AT61" s="446"/>
      <c r="AU61" s="447"/>
      <c r="AV61" s="448">
        <v>1</v>
      </c>
      <c r="AW61" s="446"/>
      <c r="AX61" s="446"/>
      <c r="AY61" s="446"/>
      <c r="AZ61" s="446"/>
      <c r="BA61" s="446"/>
      <c r="BB61" s="446"/>
      <c r="BC61" s="446"/>
      <c r="BD61" s="447"/>
      <c r="BE61" s="366">
        <f>AL61*AV61</f>
        <v>83097.06</v>
      </c>
      <c r="BF61" s="367"/>
      <c r="BG61" s="367"/>
      <c r="BH61" s="367"/>
      <c r="BI61" s="367"/>
      <c r="BJ61" s="367"/>
      <c r="BK61" s="367"/>
      <c r="BL61" s="367"/>
      <c r="BM61" s="367"/>
      <c r="BN61" s="367"/>
      <c r="BO61" s="367"/>
      <c r="BP61" s="367"/>
      <c r="BQ61" s="367"/>
      <c r="BR61" s="368"/>
      <c r="BS61" s="366">
        <f>BE61</f>
        <v>83097.06</v>
      </c>
      <c r="BT61" s="367"/>
      <c r="BU61" s="367"/>
      <c r="BV61" s="367"/>
      <c r="BW61" s="367"/>
      <c r="BX61" s="367"/>
      <c r="BY61" s="367"/>
      <c r="BZ61" s="367"/>
      <c r="CA61" s="367"/>
      <c r="CB61" s="367"/>
      <c r="CC61" s="367"/>
      <c r="CD61" s="367"/>
      <c r="CE61" s="367"/>
      <c r="CF61" s="368"/>
      <c r="CG61" s="366"/>
      <c r="CH61" s="367"/>
      <c r="CI61" s="367"/>
      <c r="CJ61" s="367"/>
      <c r="CK61" s="367"/>
      <c r="CL61" s="367"/>
      <c r="CM61" s="367"/>
      <c r="CN61" s="367"/>
      <c r="CO61" s="367"/>
      <c r="CP61" s="367"/>
      <c r="CQ61" s="367"/>
      <c r="CR61" s="367"/>
      <c r="CS61" s="367"/>
      <c r="CT61" s="367"/>
      <c r="CU61" s="367"/>
      <c r="CV61" s="368"/>
      <c r="CW61" s="371"/>
      <c r="CX61" s="372"/>
      <c r="CY61" s="372"/>
      <c r="CZ61" s="372"/>
      <c r="DA61" s="372"/>
      <c r="DB61" s="372"/>
      <c r="DC61" s="372"/>
      <c r="DD61" s="372"/>
      <c r="DE61" s="372"/>
      <c r="DF61" s="372"/>
      <c r="DG61" s="372"/>
      <c r="DH61" s="372"/>
      <c r="DI61" s="373"/>
      <c r="DJ61" s="371"/>
      <c r="DK61" s="372"/>
      <c r="DL61" s="372"/>
      <c r="DM61" s="372"/>
      <c r="DN61" s="372"/>
      <c r="DO61" s="372"/>
      <c r="DP61" s="372"/>
      <c r="DQ61" s="372"/>
      <c r="DR61" s="372"/>
      <c r="DS61" s="372"/>
      <c r="DT61" s="372"/>
      <c r="DU61" s="373"/>
    </row>
    <row r="62" spans="1:125" ht="15">
      <c r="A62" s="374" t="s">
        <v>18</v>
      </c>
      <c r="B62" s="441"/>
      <c r="C62" s="441"/>
      <c r="D62" s="441"/>
      <c r="E62" s="441"/>
      <c r="F62" s="441"/>
      <c r="G62" s="441"/>
      <c r="H62" s="441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1"/>
      <c r="W62" s="441"/>
      <c r="X62" s="441"/>
      <c r="Y62" s="441"/>
      <c r="Z62" s="441"/>
      <c r="AA62" s="441"/>
      <c r="AB62" s="441"/>
      <c r="AC62" s="441"/>
      <c r="AD62" s="441"/>
      <c r="AE62" s="441"/>
      <c r="AF62" s="441"/>
      <c r="AG62" s="441"/>
      <c r="AH62" s="441"/>
      <c r="AI62" s="441"/>
      <c r="AJ62" s="441"/>
      <c r="AK62" s="441"/>
      <c r="AL62" s="441"/>
      <c r="AM62" s="441"/>
      <c r="AN62" s="441"/>
      <c r="AO62" s="441"/>
      <c r="AP62" s="441"/>
      <c r="AQ62" s="441"/>
      <c r="AR62" s="441"/>
      <c r="AS62" s="441"/>
      <c r="AT62" s="441"/>
      <c r="AU62" s="441"/>
      <c r="AV62" s="441"/>
      <c r="AW62" s="441"/>
      <c r="AX62" s="441"/>
      <c r="AY62" s="441"/>
      <c r="AZ62" s="441"/>
      <c r="BA62" s="441"/>
      <c r="BB62" s="441"/>
      <c r="BC62" s="441"/>
      <c r="BD62" s="442"/>
      <c r="BE62" s="366">
        <f>BE59</f>
        <v>83097.06</v>
      </c>
      <c r="BF62" s="367"/>
      <c r="BG62" s="367"/>
      <c r="BH62" s="367"/>
      <c r="BI62" s="367"/>
      <c r="BJ62" s="367"/>
      <c r="BK62" s="367"/>
      <c r="BL62" s="367"/>
      <c r="BM62" s="367"/>
      <c r="BN62" s="367"/>
      <c r="BO62" s="367"/>
      <c r="BP62" s="367"/>
      <c r="BQ62" s="367"/>
      <c r="BR62" s="368"/>
      <c r="BS62" s="366">
        <f>BS59</f>
        <v>83097.06</v>
      </c>
      <c r="BT62" s="367"/>
      <c r="BU62" s="367"/>
      <c r="BV62" s="367"/>
      <c r="BW62" s="367"/>
      <c r="BX62" s="367"/>
      <c r="BY62" s="367"/>
      <c r="BZ62" s="367"/>
      <c r="CA62" s="367"/>
      <c r="CB62" s="367"/>
      <c r="CC62" s="367"/>
      <c r="CD62" s="367"/>
      <c r="CE62" s="367"/>
      <c r="CF62" s="368"/>
      <c r="CG62" s="366"/>
      <c r="CH62" s="367"/>
      <c r="CI62" s="367"/>
      <c r="CJ62" s="367"/>
      <c r="CK62" s="367"/>
      <c r="CL62" s="367"/>
      <c r="CM62" s="367"/>
      <c r="CN62" s="367"/>
      <c r="CO62" s="367"/>
      <c r="CP62" s="367"/>
      <c r="CQ62" s="367"/>
      <c r="CR62" s="367"/>
      <c r="CS62" s="367"/>
      <c r="CT62" s="367"/>
      <c r="CU62" s="367"/>
      <c r="CV62" s="368"/>
      <c r="CW62" s="366"/>
      <c r="CX62" s="367"/>
      <c r="CY62" s="367"/>
      <c r="CZ62" s="367"/>
      <c r="DA62" s="367"/>
      <c r="DB62" s="367"/>
      <c r="DC62" s="367"/>
      <c r="DD62" s="367"/>
      <c r="DE62" s="367"/>
      <c r="DF62" s="367"/>
      <c r="DG62" s="367"/>
      <c r="DH62" s="367"/>
      <c r="DI62" s="368"/>
      <c r="DJ62" s="366"/>
      <c r="DK62" s="367"/>
      <c r="DL62" s="367"/>
      <c r="DM62" s="367"/>
      <c r="DN62" s="367"/>
      <c r="DO62" s="367"/>
      <c r="DP62" s="367"/>
      <c r="DQ62" s="367"/>
      <c r="DR62" s="367"/>
      <c r="DS62" s="367"/>
      <c r="DT62" s="367"/>
      <c r="DU62" s="368"/>
    </row>
    <row r="63" spans="1:125" ht="15">
      <c r="A63" s="439" t="s">
        <v>264</v>
      </c>
      <c r="B63" s="440"/>
      <c r="C63" s="440"/>
      <c r="D63" s="440"/>
      <c r="E63" s="440"/>
      <c r="F63" s="440"/>
      <c r="G63" s="440"/>
      <c r="H63" s="440"/>
      <c r="I63" s="440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440"/>
      <c r="AM63" s="440"/>
      <c r="AN63" s="440"/>
      <c r="AO63" s="440"/>
      <c r="AP63" s="440"/>
      <c r="AQ63" s="440"/>
      <c r="AR63" s="440"/>
      <c r="AS63" s="440"/>
      <c r="AT63" s="440"/>
      <c r="AU63" s="440"/>
      <c r="AV63" s="440"/>
      <c r="AW63" s="440"/>
      <c r="AX63" s="440"/>
      <c r="AY63" s="440"/>
      <c r="AZ63" s="440"/>
      <c r="BA63" s="440"/>
      <c r="BB63" s="440"/>
      <c r="BC63" s="440"/>
      <c r="BD63" s="440"/>
      <c r="BE63" s="440"/>
      <c r="BF63" s="440"/>
      <c r="BG63" s="440"/>
      <c r="BH63" s="440"/>
      <c r="BI63" s="440"/>
      <c r="BJ63" s="440"/>
      <c r="BK63" s="440"/>
      <c r="BL63" s="440"/>
      <c r="BM63" s="440"/>
      <c r="BN63" s="440"/>
      <c r="BO63" s="440"/>
      <c r="BP63" s="440"/>
      <c r="BQ63" s="440"/>
      <c r="BR63" s="440"/>
      <c r="BS63" s="440"/>
      <c r="BT63" s="440"/>
      <c r="BU63" s="440"/>
      <c r="BV63" s="440"/>
      <c r="BW63" s="440"/>
      <c r="BX63" s="440"/>
      <c r="BY63" s="440"/>
      <c r="BZ63" s="440"/>
      <c r="CA63" s="440"/>
      <c r="CB63" s="440"/>
      <c r="CC63" s="440"/>
      <c r="CD63" s="440"/>
      <c r="CE63" s="440"/>
      <c r="CF63" s="440"/>
      <c r="CG63" s="440"/>
      <c r="CH63" s="440"/>
      <c r="CI63" s="440"/>
      <c r="CJ63" s="440"/>
      <c r="CK63" s="440"/>
      <c r="CL63" s="440"/>
      <c r="CM63" s="440"/>
      <c r="CN63" s="440"/>
      <c r="CO63" s="440"/>
      <c r="CP63" s="440"/>
      <c r="CQ63" s="440"/>
      <c r="CR63" s="440"/>
      <c r="CS63" s="440"/>
      <c r="CT63" s="440"/>
      <c r="CU63" s="440"/>
      <c r="CV63" s="440"/>
      <c r="CW63" s="440"/>
      <c r="CX63" s="440"/>
      <c r="CY63" s="440"/>
      <c r="CZ63" s="440"/>
      <c r="DA63" s="440"/>
      <c r="DB63" s="440"/>
      <c r="DC63" s="440"/>
      <c r="DD63" s="440"/>
      <c r="DE63" s="440"/>
      <c r="DF63" s="440"/>
      <c r="DG63" s="440"/>
      <c r="DH63" s="440"/>
      <c r="DI63" s="440"/>
      <c r="DJ63" s="440"/>
      <c r="DK63" s="440"/>
      <c r="DL63" s="440"/>
      <c r="DM63" s="440"/>
      <c r="DN63" s="440"/>
      <c r="DO63" s="440"/>
      <c r="DP63" s="440"/>
      <c r="DQ63" s="440"/>
      <c r="DR63" s="440"/>
      <c r="DS63" s="440"/>
      <c r="DT63" s="440"/>
      <c r="DU63" s="440"/>
    </row>
  </sheetData>
  <sheetProtection/>
  <mergeCells count="338"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DJ7:DU7"/>
    <mergeCell ref="CW9:DI9"/>
    <mergeCell ref="DJ9:DU9"/>
    <mergeCell ref="CW8:DI8"/>
    <mergeCell ref="DJ8:DU8"/>
    <mergeCell ref="DJ10:DU10"/>
    <mergeCell ref="CG11:CV12"/>
    <mergeCell ref="AC10:AP10"/>
    <mergeCell ref="BE11:BR12"/>
    <mergeCell ref="CW11:DI12"/>
    <mergeCell ref="DJ11:DU12"/>
    <mergeCell ref="CW10:DI10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G33:AB33"/>
    <mergeCell ref="G34:AB34"/>
    <mergeCell ref="A34:F34"/>
    <mergeCell ref="AC34:AP34"/>
    <mergeCell ref="AQ34:BD34"/>
    <mergeCell ref="A33:F33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CW38:DI38"/>
    <mergeCell ref="AC37:AP37"/>
    <mergeCell ref="AQ37:BD37"/>
    <mergeCell ref="BE37:BR37"/>
    <mergeCell ref="BS37:CF37"/>
    <mergeCell ref="BS38:CF38"/>
    <mergeCell ref="CW37:DI37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A53:DT53"/>
    <mergeCell ref="A55:F57"/>
    <mergeCell ref="G55:AB57"/>
    <mergeCell ref="AC55:AK57"/>
    <mergeCell ref="AL55:AU57"/>
    <mergeCell ref="AV55:BD57"/>
    <mergeCell ref="BE55:BR57"/>
    <mergeCell ref="BS55:DU55"/>
    <mergeCell ref="BS56:CF57"/>
    <mergeCell ref="CG56:CV57"/>
    <mergeCell ref="CW56:DU56"/>
    <mergeCell ref="CW57:DI57"/>
    <mergeCell ref="DJ57:DU57"/>
    <mergeCell ref="A58:F58"/>
    <mergeCell ref="G58:AB58"/>
    <mergeCell ref="AC58:AK58"/>
    <mergeCell ref="AL58:AU58"/>
    <mergeCell ref="AV58:BD58"/>
    <mergeCell ref="BE58:BR58"/>
    <mergeCell ref="BS58:CF58"/>
    <mergeCell ref="CG58:CV58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A63:DU63"/>
    <mergeCell ref="CG61:CV61"/>
    <mergeCell ref="CW61:DI61"/>
    <mergeCell ref="DJ61:DU61"/>
    <mergeCell ref="A62:BD62"/>
    <mergeCell ref="BE62:BR62"/>
    <mergeCell ref="BS62:CF62"/>
    <mergeCell ref="CG62:CV62"/>
    <mergeCell ref="CW62:DI62"/>
    <mergeCell ref="DJ62:DU62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DT18"/>
  <sheetViews>
    <sheetView view="pageBreakPreview" zoomScaleSheetLayoutView="100" zoomScalePageLayoutView="0" workbookViewId="0" topLeftCell="A1">
      <selection activeCell="DK18" sqref="A1:DT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56</v>
      </c>
    </row>
    <row r="3" s="4" customFormat="1" ht="18" customHeight="1">
      <c r="A3" s="4" t="s">
        <v>57</v>
      </c>
    </row>
    <row r="4" s="4" customFormat="1" ht="12.75" customHeight="1"/>
    <row r="5" spans="1:124" s="3" customFormat="1" ht="16.5" customHeight="1">
      <c r="A5" s="411" t="s">
        <v>3</v>
      </c>
      <c r="B5" s="412"/>
      <c r="C5" s="412"/>
      <c r="D5" s="412"/>
      <c r="E5" s="412"/>
      <c r="F5" s="413"/>
      <c r="G5" s="411" t="s">
        <v>22</v>
      </c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3"/>
      <c r="Z5" s="411" t="s">
        <v>59</v>
      </c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3"/>
      <c r="AM5" s="411" t="s">
        <v>60</v>
      </c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3"/>
      <c r="AZ5" s="411" t="s">
        <v>61</v>
      </c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1" t="s">
        <v>62</v>
      </c>
      <c r="BM5" s="412"/>
      <c r="BN5" s="412"/>
      <c r="BO5" s="412"/>
      <c r="BP5" s="412"/>
      <c r="BQ5" s="412"/>
      <c r="BR5" s="412"/>
      <c r="BS5" s="412"/>
      <c r="BT5" s="412"/>
      <c r="BU5" s="412"/>
      <c r="BV5" s="412"/>
      <c r="BW5" s="413"/>
      <c r="BX5" s="404" t="s">
        <v>0</v>
      </c>
      <c r="BY5" s="405"/>
      <c r="BZ5" s="405"/>
      <c r="CA5" s="405"/>
      <c r="CB5" s="405"/>
      <c r="CC5" s="405"/>
      <c r="CD5" s="405"/>
      <c r="CE5" s="405"/>
      <c r="CF5" s="405"/>
      <c r="CG5" s="405"/>
      <c r="CH5" s="405"/>
      <c r="CI5" s="405"/>
      <c r="CJ5" s="405"/>
      <c r="CK5" s="405"/>
      <c r="CL5" s="405"/>
      <c r="CM5" s="405"/>
      <c r="CN5" s="405"/>
      <c r="CO5" s="405"/>
      <c r="CP5" s="405"/>
      <c r="CQ5" s="405"/>
      <c r="CR5" s="405"/>
      <c r="CS5" s="405"/>
      <c r="CT5" s="405"/>
      <c r="CU5" s="405"/>
      <c r="CV5" s="405"/>
      <c r="CW5" s="405"/>
      <c r="CX5" s="405"/>
      <c r="CY5" s="405"/>
      <c r="CZ5" s="405"/>
      <c r="DA5" s="405"/>
      <c r="DB5" s="405"/>
      <c r="DC5" s="405"/>
      <c r="DD5" s="405"/>
      <c r="DE5" s="405"/>
      <c r="DF5" s="405"/>
      <c r="DG5" s="405"/>
      <c r="DH5" s="405"/>
      <c r="DI5" s="405"/>
      <c r="DJ5" s="405"/>
      <c r="DK5" s="405"/>
      <c r="DL5" s="405"/>
      <c r="DM5" s="405"/>
      <c r="DN5" s="405"/>
      <c r="DO5" s="405"/>
      <c r="DP5" s="405"/>
      <c r="DQ5" s="405"/>
      <c r="DR5" s="405"/>
      <c r="DS5" s="405"/>
      <c r="DT5" s="406"/>
    </row>
    <row r="6" spans="1:124" s="3" customFormat="1" ht="85.5" customHeight="1">
      <c r="A6" s="414"/>
      <c r="B6" s="415"/>
      <c r="C6" s="415"/>
      <c r="D6" s="415"/>
      <c r="E6" s="415"/>
      <c r="F6" s="416"/>
      <c r="G6" s="414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6"/>
      <c r="Z6" s="414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6"/>
      <c r="AM6" s="414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6"/>
      <c r="AZ6" s="414"/>
      <c r="BA6" s="415"/>
      <c r="BB6" s="415"/>
      <c r="BC6" s="415"/>
      <c r="BD6" s="415"/>
      <c r="BE6" s="415"/>
      <c r="BF6" s="415"/>
      <c r="BG6" s="415"/>
      <c r="BH6" s="415"/>
      <c r="BI6" s="415"/>
      <c r="BJ6" s="415"/>
      <c r="BK6" s="415"/>
      <c r="BL6" s="414"/>
      <c r="BM6" s="415"/>
      <c r="BN6" s="415"/>
      <c r="BO6" s="415"/>
      <c r="BP6" s="415"/>
      <c r="BQ6" s="415"/>
      <c r="BR6" s="415"/>
      <c r="BS6" s="415"/>
      <c r="BT6" s="415"/>
      <c r="BU6" s="415"/>
      <c r="BV6" s="415"/>
      <c r="BW6" s="416"/>
      <c r="BX6" s="396" t="s">
        <v>119</v>
      </c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8"/>
      <c r="CK6" s="396" t="s">
        <v>122</v>
      </c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7"/>
      <c r="CW6" s="397"/>
      <c r="CX6" s="397"/>
      <c r="CY6" s="398"/>
      <c r="CZ6" s="404" t="s">
        <v>19</v>
      </c>
      <c r="DA6" s="428"/>
      <c r="DB6" s="428"/>
      <c r="DC6" s="428"/>
      <c r="DD6" s="428"/>
      <c r="DE6" s="428"/>
      <c r="DF6" s="428"/>
      <c r="DG6" s="428"/>
      <c r="DH6" s="428"/>
      <c r="DI6" s="428"/>
      <c r="DJ6" s="428"/>
      <c r="DK6" s="428"/>
      <c r="DL6" s="428"/>
      <c r="DM6" s="428"/>
      <c r="DN6" s="428"/>
      <c r="DO6" s="428"/>
      <c r="DP6" s="428"/>
      <c r="DQ6" s="428"/>
      <c r="DR6" s="428"/>
      <c r="DS6" s="428"/>
      <c r="DT6" s="429"/>
    </row>
    <row r="7" spans="1:124" s="3" customFormat="1" ht="28.5" customHeight="1">
      <c r="A7" s="417"/>
      <c r="B7" s="418"/>
      <c r="C7" s="418"/>
      <c r="D7" s="418"/>
      <c r="E7" s="418"/>
      <c r="F7" s="419"/>
      <c r="G7" s="41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9"/>
      <c r="Z7" s="417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9"/>
      <c r="AM7" s="417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9"/>
      <c r="AZ7" s="417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7"/>
      <c r="BM7" s="418"/>
      <c r="BN7" s="418"/>
      <c r="BO7" s="418"/>
      <c r="BP7" s="418"/>
      <c r="BQ7" s="418"/>
      <c r="BR7" s="418"/>
      <c r="BS7" s="418"/>
      <c r="BT7" s="418"/>
      <c r="BU7" s="418"/>
      <c r="BV7" s="418"/>
      <c r="BW7" s="419"/>
      <c r="BX7" s="399"/>
      <c r="BY7" s="400"/>
      <c r="BZ7" s="400"/>
      <c r="CA7" s="400"/>
      <c r="CB7" s="400"/>
      <c r="CC7" s="400"/>
      <c r="CD7" s="400"/>
      <c r="CE7" s="400"/>
      <c r="CF7" s="400"/>
      <c r="CG7" s="400"/>
      <c r="CH7" s="400"/>
      <c r="CI7" s="400"/>
      <c r="CJ7" s="401"/>
      <c r="CK7" s="399"/>
      <c r="CL7" s="400"/>
      <c r="CM7" s="400"/>
      <c r="CN7" s="400"/>
      <c r="CO7" s="400"/>
      <c r="CP7" s="400"/>
      <c r="CQ7" s="400"/>
      <c r="CR7" s="400"/>
      <c r="CS7" s="400"/>
      <c r="CT7" s="400"/>
      <c r="CU7" s="400"/>
      <c r="CV7" s="400"/>
      <c r="CW7" s="400"/>
      <c r="CX7" s="400"/>
      <c r="CY7" s="401"/>
      <c r="CZ7" s="404" t="s">
        <v>2</v>
      </c>
      <c r="DA7" s="405"/>
      <c r="DB7" s="405"/>
      <c r="DC7" s="405"/>
      <c r="DD7" s="405"/>
      <c r="DE7" s="405"/>
      <c r="DF7" s="405"/>
      <c r="DG7" s="405"/>
      <c r="DH7" s="405"/>
      <c r="DI7" s="405"/>
      <c r="DJ7" s="406"/>
      <c r="DK7" s="404" t="s">
        <v>34</v>
      </c>
      <c r="DL7" s="405"/>
      <c r="DM7" s="405"/>
      <c r="DN7" s="405"/>
      <c r="DO7" s="405"/>
      <c r="DP7" s="405"/>
      <c r="DQ7" s="405"/>
      <c r="DR7" s="405"/>
      <c r="DS7" s="405"/>
      <c r="DT7" s="406"/>
    </row>
    <row r="8" spans="1:124" s="6" customFormat="1" ht="12.75">
      <c r="A8" s="393">
        <v>1</v>
      </c>
      <c r="B8" s="394"/>
      <c r="C8" s="394"/>
      <c r="D8" s="394"/>
      <c r="E8" s="394"/>
      <c r="F8" s="395"/>
      <c r="G8" s="393">
        <v>2</v>
      </c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5"/>
      <c r="Z8" s="393">
        <v>3</v>
      </c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5"/>
      <c r="AM8" s="393">
        <v>4</v>
      </c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5"/>
      <c r="AZ8" s="393">
        <v>5</v>
      </c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3">
        <v>6</v>
      </c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5"/>
      <c r="BX8" s="393">
        <v>7</v>
      </c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5"/>
      <c r="CK8" s="393">
        <v>8</v>
      </c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5"/>
      <c r="CZ8" s="393">
        <v>9</v>
      </c>
      <c r="DA8" s="394"/>
      <c r="DB8" s="394"/>
      <c r="DC8" s="394"/>
      <c r="DD8" s="394"/>
      <c r="DE8" s="394"/>
      <c r="DF8" s="394"/>
      <c r="DG8" s="394"/>
      <c r="DH8" s="394"/>
      <c r="DI8" s="394"/>
      <c r="DJ8" s="395"/>
      <c r="DK8" s="393">
        <v>10</v>
      </c>
      <c r="DL8" s="394"/>
      <c r="DM8" s="394"/>
      <c r="DN8" s="394"/>
      <c r="DO8" s="394"/>
      <c r="DP8" s="394"/>
      <c r="DQ8" s="394"/>
      <c r="DR8" s="394"/>
      <c r="DS8" s="394"/>
      <c r="DT8" s="395"/>
    </row>
    <row r="9" spans="1:124" s="5" customFormat="1" ht="52.5" customHeight="1">
      <c r="A9" s="383" t="s">
        <v>7</v>
      </c>
      <c r="B9" s="384"/>
      <c r="C9" s="384"/>
      <c r="D9" s="384"/>
      <c r="E9" s="384"/>
      <c r="F9" s="385"/>
      <c r="G9" s="386" t="s">
        <v>64</v>
      </c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87"/>
      <c r="Z9" s="462">
        <v>8</v>
      </c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4"/>
      <c r="AM9" s="462">
        <v>12</v>
      </c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4"/>
      <c r="AZ9" s="462">
        <v>1300</v>
      </c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2">
        <f>Z9*AM9*AZ9</f>
        <v>124800</v>
      </c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4"/>
      <c r="BX9" s="462">
        <f>BL9</f>
        <v>124800</v>
      </c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4"/>
      <c r="CK9" s="462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  <c r="CW9" s="463"/>
      <c r="CX9" s="463"/>
      <c r="CY9" s="464"/>
      <c r="CZ9" s="462"/>
      <c r="DA9" s="463"/>
      <c r="DB9" s="463"/>
      <c r="DC9" s="463"/>
      <c r="DD9" s="463"/>
      <c r="DE9" s="463"/>
      <c r="DF9" s="463"/>
      <c r="DG9" s="463"/>
      <c r="DH9" s="463"/>
      <c r="DI9" s="463"/>
      <c r="DJ9" s="464"/>
      <c r="DK9" s="462"/>
      <c r="DL9" s="463"/>
      <c r="DM9" s="463"/>
      <c r="DN9" s="463"/>
      <c r="DO9" s="463"/>
      <c r="DP9" s="463"/>
      <c r="DQ9" s="463"/>
      <c r="DR9" s="463"/>
      <c r="DS9" s="463"/>
      <c r="DT9" s="464"/>
    </row>
    <row r="10" spans="1:124" s="5" customFormat="1" ht="91.5" customHeight="1">
      <c r="A10" s="383" t="s">
        <v>8</v>
      </c>
      <c r="B10" s="384"/>
      <c r="C10" s="384"/>
      <c r="D10" s="384"/>
      <c r="E10" s="384"/>
      <c r="F10" s="385"/>
      <c r="G10" s="386" t="s">
        <v>63</v>
      </c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87"/>
      <c r="Z10" s="462">
        <v>3</v>
      </c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4"/>
      <c r="AM10" s="462">
        <v>12</v>
      </c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4"/>
      <c r="AZ10" s="462">
        <v>150</v>
      </c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63"/>
      <c r="BL10" s="462">
        <f>Z10*AM10*AZ10</f>
        <v>5400</v>
      </c>
      <c r="BM10" s="463"/>
      <c r="BN10" s="463"/>
      <c r="BO10" s="463"/>
      <c r="BP10" s="463"/>
      <c r="BQ10" s="463"/>
      <c r="BR10" s="463"/>
      <c r="BS10" s="463"/>
      <c r="BT10" s="463"/>
      <c r="BU10" s="463"/>
      <c r="BV10" s="463"/>
      <c r="BW10" s="464"/>
      <c r="BX10" s="462">
        <f aca="true" t="shared" si="0" ref="BX10:BX17">BL10</f>
        <v>5400</v>
      </c>
      <c r="BY10" s="463"/>
      <c r="BZ10" s="463"/>
      <c r="CA10" s="463"/>
      <c r="CB10" s="463"/>
      <c r="CC10" s="463"/>
      <c r="CD10" s="463"/>
      <c r="CE10" s="463"/>
      <c r="CF10" s="463"/>
      <c r="CG10" s="463"/>
      <c r="CH10" s="463"/>
      <c r="CI10" s="463"/>
      <c r="CJ10" s="464"/>
      <c r="CK10" s="462"/>
      <c r="CL10" s="463"/>
      <c r="CM10" s="463"/>
      <c r="CN10" s="463"/>
      <c r="CO10" s="463"/>
      <c r="CP10" s="463"/>
      <c r="CQ10" s="463"/>
      <c r="CR10" s="463"/>
      <c r="CS10" s="463"/>
      <c r="CT10" s="463"/>
      <c r="CU10" s="463"/>
      <c r="CV10" s="463"/>
      <c r="CW10" s="463"/>
      <c r="CX10" s="463"/>
      <c r="CY10" s="464"/>
      <c r="CZ10" s="462"/>
      <c r="DA10" s="463"/>
      <c r="DB10" s="463"/>
      <c r="DC10" s="463"/>
      <c r="DD10" s="463"/>
      <c r="DE10" s="463"/>
      <c r="DF10" s="463"/>
      <c r="DG10" s="463"/>
      <c r="DH10" s="463"/>
      <c r="DI10" s="463"/>
      <c r="DJ10" s="464"/>
      <c r="DK10" s="462"/>
      <c r="DL10" s="463"/>
      <c r="DM10" s="463"/>
      <c r="DN10" s="463"/>
      <c r="DO10" s="463"/>
      <c r="DP10" s="463"/>
      <c r="DQ10" s="463"/>
      <c r="DR10" s="463"/>
      <c r="DS10" s="463"/>
      <c r="DT10" s="464"/>
    </row>
    <row r="11" spans="1:124" s="5" customFormat="1" ht="26.25" customHeight="1" hidden="1">
      <c r="A11" s="383" t="s">
        <v>9</v>
      </c>
      <c r="B11" s="384"/>
      <c r="C11" s="384"/>
      <c r="D11" s="384"/>
      <c r="E11" s="384"/>
      <c r="F11" s="385"/>
      <c r="G11" s="386" t="s">
        <v>65</v>
      </c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87"/>
      <c r="Z11" s="462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4"/>
      <c r="AM11" s="462"/>
      <c r="AN11" s="463"/>
      <c r="AO11" s="463"/>
      <c r="AP11" s="463"/>
      <c r="AQ11" s="463"/>
      <c r="AR11" s="463"/>
      <c r="AS11" s="463"/>
      <c r="AT11" s="463"/>
      <c r="AU11" s="463"/>
      <c r="AV11" s="463"/>
      <c r="AW11" s="463"/>
      <c r="AX11" s="463"/>
      <c r="AY11" s="464"/>
      <c r="AZ11" s="462"/>
      <c r="BA11" s="463"/>
      <c r="BB11" s="463"/>
      <c r="BC11" s="463"/>
      <c r="BD11" s="463"/>
      <c r="BE11" s="463"/>
      <c r="BF11" s="463"/>
      <c r="BG11" s="463"/>
      <c r="BH11" s="463"/>
      <c r="BI11" s="463"/>
      <c r="BJ11" s="463"/>
      <c r="BK11" s="463"/>
      <c r="BL11" s="462"/>
      <c r="BM11" s="463"/>
      <c r="BN11" s="463"/>
      <c r="BO11" s="463"/>
      <c r="BP11" s="463"/>
      <c r="BQ11" s="463"/>
      <c r="BR11" s="463"/>
      <c r="BS11" s="463"/>
      <c r="BT11" s="463"/>
      <c r="BU11" s="463"/>
      <c r="BV11" s="463"/>
      <c r="BW11" s="464"/>
      <c r="BX11" s="462">
        <f t="shared" si="0"/>
        <v>0</v>
      </c>
      <c r="BY11" s="463"/>
      <c r="BZ11" s="463"/>
      <c r="CA11" s="463"/>
      <c r="CB11" s="463"/>
      <c r="CC11" s="463"/>
      <c r="CD11" s="463"/>
      <c r="CE11" s="463"/>
      <c r="CF11" s="463"/>
      <c r="CG11" s="463"/>
      <c r="CH11" s="463"/>
      <c r="CI11" s="463"/>
      <c r="CJ11" s="464"/>
      <c r="CK11" s="462"/>
      <c r="CL11" s="463"/>
      <c r="CM11" s="463"/>
      <c r="CN11" s="463"/>
      <c r="CO11" s="463"/>
      <c r="CP11" s="463"/>
      <c r="CQ11" s="463"/>
      <c r="CR11" s="463"/>
      <c r="CS11" s="463"/>
      <c r="CT11" s="463"/>
      <c r="CU11" s="463"/>
      <c r="CV11" s="463"/>
      <c r="CW11" s="463"/>
      <c r="CX11" s="463"/>
      <c r="CY11" s="464"/>
      <c r="CZ11" s="462"/>
      <c r="DA11" s="463"/>
      <c r="DB11" s="463"/>
      <c r="DC11" s="463"/>
      <c r="DD11" s="463"/>
      <c r="DE11" s="463"/>
      <c r="DF11" s="463"/>
      <c r="DG11" s="463"/>
      <c r="DH11" s="463"/>
      <c r="DI11" s="463"/>
      <c r="DJ11" s="464"/>
      <c r="DK11" s="462"/>
      <c r="DL11" s="463"/>
      <c r="DM11" s="463"/>
      <c r="DN11" s="463"/>
      <c r="DO11" s="463"/>
      <c r="DP11" s="463"/>
      <c r="DQ11" s="463"/>
      <c r="DR11" s="463"/>
      <c r="DS11" s="463"/>
      <c r="DT11" s="464"/>
    </row>
    <row r="12" spans="1:124" s="5" customFormat="1" ht="78.75" customHeight="1" hidden="1">
      <c r="A12" s="383" t="s">
        <v>10</v>
      </c>
      <c r="B12" s="384"/>
      <c r="C12" s="384"/>
      <c r="D12" s="384"/>
      <c r="E12" s="384"/>
      <c r="F12" s="385"/>
      <c r="G12" s="386" t="s">
        <v>66</v>
      </c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87"/>
      <c r="Z12" s="462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4"/>
      <c r="AM12" s="462"/>
      <c r="AN12" s="463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4"/>
      <c r="AZ12" s="462"/>
      <c r="BA12" s="463"/>
      <c r="BB12" s="463"/>
      <c r="BC12" s="463"/>
      <c r="BD12" s="463"/>
      <c r="BE12" s="463"/>
      <c r="BF12" s="463"/>
      <c r="BG12" s="463"/>
      <c r="BH12" s="463"/>
      <c r="BI12" s="463"/>
      <c r="BJ12" s="463"/>
      <c r="BK12" s="463"/>
      <c r="BL12" s="462"/>
      <c r="BM12" s="463"/>
      <c r="BN12" s="463"/>
      <c r="BO12" s="463"/>
      <c r="BP12" s="463"/>
      <c r="BQ12" s="463"/>
      <c r="BR12" s="463"/>
      <c r="BS12" s="463"/>
      <c r="BT12" s="463"/>
      <c r="BU12" s="463"/>
      <c r="BV12" s="463"/>
      <c r="BW12" s="464"/>
      <c r="BX12" s="462">
        <f t="shared" si="0"/>
        <v>0</v>
      </c>
      <c r="BY12" s="463"/>
      <c r="BZ12" s="463"/>
      <c r="CA12" s="463"/>
      <c r="CB12" s="463"/>
      <c r="CC12" s="463"/>
      <c r="CD12" s="463"/>
      <c r="CE12" s="463"/>
      <c r="CF12" s="463"/>
      <c r="CG12" s="463"/>
      <c r="CH12" s="463"/>
      <c r="CI12" s="463"/>
      <c r="CJ12" s="464"/>
      <c r="CK12" s="462"/>
      <c r="CL12" s="463"/>
      <c r="CM12" s="463"/>
      <c r="CN12" s="463"/>
      <c r="CO12" s="463"/>
      <c r="CP12" s="463"/>
      <c r="CQ12" s="463"/>
      <c r="CR12" s="463"/>
      <c r="CS12" s="463"/>
      <c r="CT12" s="463"/>
      <c r="CU12" s="463"/>
      <c r="CV12" s="463"/>
      <c r="CW12" s="463"/>
      <c r="CX12" s="463"/>
      <c r="CY12" s="464"/>
      <c r="CZ12" s="462"/>
      <c r="DA12" s="463"/>
      <c r="DB12" s="463"/>
      <c r="DC12" s="463"/>
      <c r="DD12" s="463"/>
      <c r="DE12" s="463"/>
      <c r="DF12" s="463"/>
      <c r="DG12" s="463"/>
      <c r="DH12" s="463"/>
      <c r="DI12" s="463"/>
      <c r="DJ12" s="464"/>
      <c r="DK12" s="462"/>
      <c r="DL12" s="463"/>
      <c r="DM12" s="463"/>
      <c r="DN12" s="463"/>
      <c r="DO12" s="463"/>
      <c r="DP12" s="463"/>
      <c r="DQ12" s="463"/>
      <c r="DR12" s="463"/>
      <c r="DS12" s="463"/>
      <c r="DT12" s="464"/>
    </row>
    <row r="13" spans="1:124" s="5" customFormat="1" ht="80.25" customHeight="1" hidden="1">
      <c r="A13" s="383" t="s">
        <v>11</v>
      </c>
      <c r="B13" s="384"/>
      <c r="C13" s="384"/>
      <c r="D13" s="384"/>
      <c r="E13" s="384"/>
      <c r="F13" s="385"/>
      <c r="G13" s="386" t="s">
        <v>67</v>
      </c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87"/>
      <c r="Z13" s="462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4"/>
      <c r="AM13" s="462"/>
      <c r="AN13" s="463"/>
      <c r="AO13" s="463"/>
      <c r="AP13" s="463"/>
      <c r="AQ13" s="463"/>
      <c r="AR13" s="463"/>
      <c r="AS13" s="463"/>
      <c r="AT13" s="463"/>
      <c r="AU13" s="463"/>
      <c r="AV13" s="463"/>
      <c r="AW13" s="463"/>
      <c r="AX13" s="463"/>
      <c r="AY13" s="464"/>
      <c r="AZ13" s="462"/>
      <c r="BA13" s="463"/>
      <c r="BB13" s="463"/>
      <c r="BC13" s="463"/>
      <c r="BD13" s="463"/>
      <c r="BE13" s="463"/>
      <c r="BF13" s="463"/>
      <c r="BG13" s="463"/>
      <c r="BH13" s="463"/>
      <c r="BI13" s="463"/>
      <c r="BJ13" s="463"/>
      <c r="BK13" s="463"/>
      <c r="BL13" s="462"/>
      <c r="BM13" s="463"/>
      <c r="BN13" s="463"/>
      <c r="BO13" s="463"/>
      <c r="BP13" s="463"/>
      <c r="BQ13" s="463"/>
      <c r="BR13" s="463"/>
      <c r="BS13" s="463"/>
      <c r="BT13" s="463"/>
      <c r="BU13" s="463"/>
      <c r="BV13" s="463"/>
      <c r="BW13" s="464"/>
      <c r="BX13" s="462">
        <f t="shared" si="0"/>
        <v>0</v>
      </c>
      <c r="BY13" s="463"/>
      <c r="BZ13" s="463"/>
      <c r="CA13" s="463"/>
      <c r="CB13" s="463"/>
      <c r="CC13" s="463"/>
      <c r="CD13" s="463"/>
      <c r="CE13" s="463"/>
      <c r="CF13" s="463"/>
      <c r="CG13" s="463"/>
      <c r="CH13" s="463"/>
      <c r="CI13" s="463"/>
      <c r="CJ13" s="464"/>
      <c r="CK13" s="462"/>
      <c r="CL13" s="463"/>
      <c r="CM13" s="463"/>
      <c r="CN13" s="463"/>
      <c r="CO13" s="463"/>
      <c r="CP13" s="463"/>
      <c r="CQ13" s="463"/>
      <c r="CR13" s="463"/>
      <c r="CS13" s="463"/>
      <c r="CT13" s="463"/>
      <c r="CU13" s="463"/>
      <c r="CV13" s="463"/>
      <c r="CW13" s="463"/>
      <c r="CX13" s="463"/>
      <c r="CY13" s="464"/>
      <c r="CZ13" s="462"/>
      <c r="DA13" s="463"/>
      <c r="DB13" s="463"/>
      <c r="DC13" s="463"/>
      <c r="DD13" s="463"/>
      <c r="DE13" s="463"/>
      <c r="DF13" s="463"/>
      <c r="DG13" s="463"/>
      <c r="DH13" s="463"/>
      <c r="DI13" s="463"/>
      <c r="DJ13" s="464"/>
      <c r="DK13" s="462"/>
      <c r="DL13" s="463"/>
      <c r="DM13" s="463"/>
      <c r="DN13" s="463"/>
      <c r="DO13" s="463"/>
      <c r="DP13" s="463"/>
      <c r="DQ13" s="463"/>
      <c r="DR13" s="463"/>
      <c r="DS13" s="463"/>
      <c r="DT13" s="464"/>
    </row>
    <row r="14" spans="1:124" s="5" customFormat="1" ht="52.5" customHeight="1" hidden="1">
      <c r="A14" s="383" t="s">
        <v>14</v>
      </c>
      <c r="B14" s="384"/>
      <c r="C14" s="384"/>
      <c r="D14" s="384"/>
      <c r="E14" s="384"/>
      <c r="F14" s="385"/>
      <c r="G14" s="386" t="s">
        <v>68</v>
      </c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87"/>
      <c r="Z14" s="462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4"/>
      <c r="AM14" s="462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4"/>
      <c r="AZ14" s="462"/>
      <c r="BA14" s="463"/>
      <c r="BB14" s="463"/>
      <c r="BC14" s="463"/>
      <c r="BD14" s="463"/>
      <c r="BE14" s="463"/>
      <c r="BF14" s="463"/>
      <c r="BG14" s="463"/>
      <c r="BH14" s="463"/>
      <c r="BI14" s="463"/>
      <c r="BJ14" s="463"/>
      <c r="BK14" s="463"/>
      <c r="BL14" s="462"/>
      <c r="BM14" s="463"/>
      <c r="BN14" s="463"/>
      <c r="BO14" s="463"/>
      <c r="BP14" s="463"/>
      <c r="BQ14" s="463"/>
      <c r="BR14" s="463"/>
      <c r="BS14" s="463"/>
      <c r="BT14" s="463"/>
      <c r="BU14" s="463"/>
      <c r="BV14" s="463"/>
      <c r="BW14" s="464"/>
      <c r="BX14" s="462">
        <f t="shared" si="0"/>
        <v>0</v>
      </c>
      <c r="BY14" s="463"/>
      <c r="BZ14" s="463"/>
      <c r="CA14" s="463"/>
      <c r="CB14" s="463"/>
      <c r="CC14" s="463"/>
      <c r="CD14" s="463"/>
      <c r="CE14" s="463"/>
      <c r="CF14" s="463"/>
      <c r="CG14" s="463"/>
      <c r="CH14" s="463"/>
      <c r="CI14" s="463"/>
      <c r="CJ14" s="464"/>
      <c r="CK14" s="462"/>
      <c r="CL14" s="463"/>
      <c r="CM14" s="463"/>
      <c r="CN14" s="463"/>
      <c r="CO14" s="463"/>
      <c r="CP14" s="463"/>
      <c r="CQ14" s="463"/>
      <c r="CR14" s="463"/>
      <c r="CS14" s="463"/>
      <c r="CT14" s="463"/>
      <c r="CU14" s="463"/>
      <c r="CV14" s="463"/>
      <c r="CW14" s="463"/>
      <c r="CX14" s="463"/>
      <c r="CY14" s="464"/>
      <c r="CZ14" s="462"/>
      <c r="DA14" s="463"/>
      <c r="DB14" s="463"/>
      <c r="DC14" s="463"/>
      <c r="DD14" s="463"/>
      <c r="DE14" s="463"/>
      <c r="DF14" s="463"/>
      <c r="DG14" s="463"/>
      <c r="DH14" s="463"/>
      <c r="DI14" s="463"/>
      <c r="DJ14" s="464"/>
      <c r="DK14" s="462"/>
      <c r="DL14" s="463"/>
      <c r="DM14" s="463"/>
      <c r="DN14" s="463"/>
      <c r="DO14" s="463"/>
      <c r="DP14" s="463"/>
      <c r="DQ14" s="463"/>
      <c r="DR14" s="463"/>
      <c r="DS14" s="463"/>
      <c r="DT14" s="464"/>
    </row>
    <row r="15" spans="1:124" s="5" customFormat="1" ht="26.25" customHeight="1">
      <c r="A15" s="383" t="s">
        <v>9</v>
      </c>
      <c r="B15" s="384"/>
      <c r="C15" s="384"/>
      <c r="D15" s="384"/>
      <c r="E15" s="384"/>
      <c r="F15" s="385"/>
      <c r="G15" s="386" t="s">
        <v>182</v>
      </c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87"/>
      <c r="Z15" s="462">
        <v>3</v>
      </c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4"/>
      <c r="AM15" s="462">
        <v>12</v>
      </c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4"/>
      <c r="AZ15" s="462">
        <v>1800</v>
      </c>
      <c r="BA15" s="463"/>
      <c r="BB15" s="463"/>
      <c r="BC15" s="463"/>
      <c r="BD15" s="463"/>
      <c r="BE15" s="463"/>
      <c r="BF15" s="463"/>
      <c r="BG15" s="463"/>
      <c r="BH15" s="463"/>
      <c r="BI15" s="463"/>
      <c r="BJ15" s="463"/>
      <c r="BK15" s="463"/>
      <c r="BL15" s="462">
        <f>Z15*AM15*AZ15</f>
        <v>64800</v>
      </c>
      <c r="BM15" s="463"/>
      <c r="BN15" s="463"/>
      <c r="BO15" s="463"/>
      <c r="BP15" s="463"/>
      <c r="BQ15" s="463"/>
      <c r="BR15" s="463"/>
      <c r="BS15" s="463"/>
      <c r="BT15" s="463"/>
      <c r="BU15" s="463"/>
      <c r="BV15" s="463"/>
      <c r="BW15" s="464"/>
      <c r="BX15" s="462">
        <f t="shared" si="0"/>
        <v>64800</v>
      </c>
      <c r="BY15" s="463"/>
      <c r="BZ15" s="463"/>
      <c r="CA15" s="463"/>
      <c r="CB15" s="463"/>
      <c r="CC15" s="463"/>
      <c r="CD15" s="463"/>
      <c r="CE15" s="463"/>
      <c r="CF15" s="463"/>
      <c r="CG15" s="463"/>
      <c r="CH15" s="463"/>
      <c r="CI15" s="463"/>
      <c r="CJ15" s="464"/>
      <c r="CK15" s="462"/>
      <c r="CL15" s="463"/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  <c r="CX15" s="463"/>
      <c r="CY15" s="464"/>
      <c r="CZ15" s="462"/>
      <c r="DA15" s="463"/>
      <c r="DB15" s="463"/>
      <c r="DC15" s="463"/>
      <c r="DD15" s="463"/>
      <c r="DE15" s="463"/>
      <c r="DF15" s="463"/>
      <c r="DG15" s="463"/>
      <c r="DH15" s="463"/>
      <c r="DI15" s="463"/>
      <c r="DJ15" s="464"/>
      <c r="DK15" s="462"/>
      <c r="DL15" s="463"/>
      <c r="DM15" s="463"/>
      <c r="DN15" s="463"/>
      <c r="DO15" s="463"/>
      <c r="DP15" s="463"/>
      <c r="DQ15" s="463"/>
      <c r="DR15" s="463"/>
      <c r="DS15" s="463"/>
      <c r="DT15" s="464"/>
    </row>
    <row r="16" spans="1:124" s="5" customFormat="1" ht="66.75" customHeight="1" hidden="1">
      <c r="A16" s="383" t="s">
        <v>10</v>
      </c>
      <c r="B16" s="384"/>
      <c r="C16" s="384"/>
      <c r="D16" s="384"/>
      <c r="E16" s="384"/>
      <c r="F16" s="385"/>
      <c r="G16" s="386" t="s">
        <v>71</v>
      </c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87"/>
      <c r="Z16" s="462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4"/>
      <c r="AM16" s="462"/>
      <c r="AN16" s="463"/>
      <c r="AO16" s="463"/>
      <c r="AP16" s="463"/>
      <c r="AQ16" s="463"/>
      <c r="AR16" s="463"/>
      <c r="AS16" s="463"/>
      <c r="AT16" s="463"/>
      <c r="AU16" s="463"/>
      <c r="AV16" s="463"/>
      <c r="AW16" s="463"/>
      <c r="AX16" s="463"/>
      <c r="AY16" s="464"/>
      <c r="AZ16" s="462"/>
      <c r="BA16" s="463"/>
      <c r="BB16" s="463"/>
      <c r="BC16" s="463"/>
      <c r="BD16" s="463"/>
      <c r="BE16" s="463"/>
      <c r="BF16" s="463"/>
      <c r="BG16" s="463"/>
      <c r="BH16" s="463"/>
      <c r="BI16" s="463"/>
      <c r="BJ16" s="463"/>
      <c r="BK16" s="463"/>
      <c r="BL16" s="462">
        <f>Z16*AM16*AZ16</f>
        <v>0</v>
      </c>
      <c r="BM16" s="463"/>
      <c r="BN16" s="463"/>
      <c r="BO16" s="463"/>
      <c r="BP16" s="463"/>
      <c r="BQ16" s="463"/>
      <c r="BR16" s="463"/>
      <c r="BS16" s="463"/>
      <c r="BT16" s="463"/>
      <c r="BU16" s="463"/>
      <c r="BV16" s="463"/>
      <c r="BW16" s="464"/>
      <c r="BX16" s="462">
        <f t="shared" si="0"/>
        <v>0</v>
      </c>
      <c r="BY16" s="463"/>
      <c r="BZ16" s="463"/>
      <c r="CA16" s="463"/>
      <c r="CB16" s="463"/>
      <c r="CC16" s="463"/>
      <c r="CD16" s="463"/>
      <c r="CE16" s="463"/>
      <c r="CF16" s="463"/>
      <c r="CG16" s="463"/>
      <c r="CH16" s="463"/>
      <c r="CI16" s="463"/>
      <c r="CJ16" s="464"/>
      <c r="CK16" s="462"/>
      <c r="CL16" s="463"/>
      <c r="CM16" s="463"/>
      <c r="CN16" s="463"/>
      <c r="CO16" s="463"/>
      <c r="CP16" s="463"/>
      <c r="CQ16" s="463"/>
      <c r="CR16" s="463"/>
      <c r="CS16" s="463"/>
      <c r="CT16" s="463"/>
      <c r="CU16" s="463"/>
      <c r="CV16" s="463"/>
      <c r="CW16" s="463"/>
      <c r="CX16" s="463"/>
      <c r="CY16" s="464"/>
      <c r="CZ16" s="462"/>
      <c r="DA16" s="463"/>
      <c r="DB16" s="463"/>
      <c r="DC16" s="463"/>
      <c r="DD16" s="463"/>
      <c r="DE16" s="463"/>
      <c r="DF16" s="463"/>
      <c r="DG16" s="463"/>
      <c r="DH16" s="463"/>
      <c r="DI16" s="463"/>
      <c r="DJ16" s="464"/>
      <c r="DK16" s="462"/>
      <c r="DL16" s="463"/>
      <c r="DM16" s="463"/>
      <c r="DN16" s="463"/>
      <c r="DO16" s="463"/>
      <c r="DP16" s="463"/>
      <c r="DQ16" s="463"/>
      <c r="DR16" s="463"/>
      <c r="DS16" s="463"/>
      <c r="DT16" s="464"/>
    </row>
    <row r="17" spans="1:124" s="5" customFormat="1" ht="39" customHeight="1">
      <c r="A17" s="379" t="s">
        <v>10</v>
      </c>
      <c r="B17" s="380"/>
      <c r="C17" s="380"/>
      <c r="D17" s="380"/>
      <c r="E17" s="380"/>
      <c r="F17" s="381"/>
      <c r="G17" s="386" t="s">
        <v>201</v>
      </c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87"/>
      <c r="Z17" s="462">
        <v>1</v>
      </c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4"/>
      <c r="AM17" s="462">
        <v>1</v>
      </c>
      <c r="AN17" s="463"/>
      <c r="AO17" s="463"/>
      <c r="AP17" s="463"/>
      <c r="AQ17" s="463"/>
      <c r="AR17" s="463"/>
      <c r="AS17" s="463"/>
      <c r="AT17" s="463"/>
      <c r="AU17" s="463"/>
      <c r="AV17" s="463"/>
      <c r="AW17" s="463"/>
      <c r="AX17" s="463"/>
      <c r="AY17" s="464"/>
      <c r="AZ17" s="462">
        <v>5000</v>
      </c>
      <c r="BA17" s="463"/>
      <c r="BB17" s="463"/>
      <c r="BC17" s="463"/>
      <c r="BD17" s="463"/>
      <c r="BE17" s="463"/>
      <c r="BF17" s="463"/>
      <c r="BG17" s="463"/>
      <c r="BH17" s="463"/>
      <c r="BI17" s="463"/>
      <c r="BJ17" s="463"/>
      <c r="BK17" s="463"/>
      <c r="BL17" s="462">
        <f>Z17*AM17*AZ17</f>
        <v>5000</v>
      </c>
      <c r="BM17" s="463"/>
      <c r="BN17" s="463"/>
      <c r="BO17" s="463"/>
      <c r="BP17" s="463"/>
      <c r="BQ17" s="463"/>
      <c r="BR17" s="463"/>
      <c r="BS17" s="463"/>
      <c r="BT17" s="463"/>
      <c r="BU17" s="463"/>
      <c r="BV17" s="463"/>
      <c r="BW17" s="464"/>
      <c r="BX17" s="462">
        <f t="shared" si="0"/>
        <v>5000</v>
      </c>
      <c r="BY17" s="463"/>
      <c r="BZ17" s="463"/>
      <c r="CA17" s="463"/>
      <c r="CB17" s="463"/>
      <c r="CC17" s="463"/>
      <c r="CD17" s="463"/>
      <c r="CE17" s="463"/>
      <c r="CF17" s="463"/>
      <c r="CG17" s="463"/>
      <c r="CH17" s="463"/>
      <c r="CI17" s="463"/>
      <c r="CJ17" s="464"/>
      <c r="CK17" s="462"/>
      <c r="CL17" s="463"/>
      <c r="CM17" s="463"/>
      <c r="CN17" s="463"/>
      <c r="CO17" s="463"/>
      <c r="CP17" s="463"/>
      <c r="CQ17" s="463"/>
      <c r="CR17" s="463"/>
      <c r="CS17" s="463"/>
      <c r="CT17" s="463"/>
      <c r="CU17" s="463"/>
      <c r="CV17" s="463"/>
      <c r="CW17" s="463"/>
      <c r="CX17" s="463"/>
      <c r="CY17" s="464"/>
      <c r="CZ17" s="462"/>
      <c r="DA17" s="463"/>
      <c r="DB17" s="463"/>
      <c r="DC17" s="463"/>
      <c r="DD17" s="463"/>
      <c r="DE17" s="463"/>
      <c r="DF17" s="463"/>
      <c r="DG17" s="463"/>
      <c r="DH17" s="463"/>
      <c r="DI17" s="463"/>
      <c r="DJ17" s="464"/>
      <c r="DK17" s="462"/>
      <c r="DL17" s="463"/>
      <c r="DM17" s="463"/>
      <c r="DN17" s="463"/>
      <c r="DO17" s="463"/>
      <c r="DP17" s="463"/>
      <c r="DQ17" s="463"/>
      <c r="DR17" s="463"/>
      <c r="DS17" s="463"/>
      <c r="DT17" s="464"/>
    </row>
    <row r="18" spans="1:124" s="5" customFormat="1" ht="16.5" customHeight="1">
      <c r="A18" s="533" t="s">
        <v>18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4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  <c r="AU18" s="534"/>
      <c r="AV18" s="534"/>
      <c r="AW18" s="534"/>
      <c r="AX18" s="534"/>
      <c r="AY18" s="534"/>
      <c r="AZ18" s="534"/>
      <c r="BA18" s="534"/>
      <c r="BB18" s="534"/>
      <c r="BC18" s="534"/>
      <c r="BD18" s="534"/>
      <c r="BE18" s="534"/>
      <c r="BF18" s="534"/>
      <c r="BG18" s="534"/>
      <c r="BH18" s="534"/>
      <c r="BI18" s="534"/>
      <c r="BJ18" s="534"/>
      <c r="BK18" s="535"/>
      <c r="BL18" s="468">
        <f>BL9+BL10+BL15+BL17</f>
        <v>200000</v>
      </c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70"/>
      <c r="BX18" s="468">
        <f>BX9+BX10+BX15+BX17</f>
        <v>200000</v>
      </c>
      <c r="BY18" s="469"/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70"/>
      <c r="CK18" s="468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70"/>
      <c r="CZ18" s="468"/>
      <c r="DA18" s="469"/>
      <c r="DB18" s="469"/>
      <c r="DC18" s="469"/>
      <c r="DD18" s="469"/>
      <c r="DE18" s="469"/>
      <c r="DF18" s="469"/>
      <c r="DG18" s="469"/>
      <c r="DH18" s="469"/>
      <c r="DI18" s="469"/>
      <c r="DJ18" s="470"/>
      <c r="DK18" s="468"/>
      <c r="DL18" s="469"/>
      <c r="DM18" s="469"/>
      <c r="DN18" s="469"/>
      <c r="DO18" s="469"/>
      <c r="DP18" s="469"/>
      <c r="DQ18" s="469"/>
      <c r="DR18" s="469"/>
      <c r="DS18" s="469"/>
      <c r="DT18" s="470"/>
    </row>
  </sheetData>
  <sheetProtection/>
  <mergeCells count="118"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  <mergeCell ref="A12:F12"/>
    <mergeCell ref="AM12:AY12"/>
    <mergeCell ref="BL12:BW12"/>
    <mergeCell ref="Z12:AL12"/>
    <mergeCell ref="CZ11:DJ11"/>
    <mergeCell ref="CK11:CY11"/>
    <mergeCell ref="DK11:DT11"/>
    <mergeCell ref="CZ12:DJ12"/>
    <mergeCell ref="DK12:DT12"/>
    <mergeCell ref="BL11:BW11"/>
    <mergeCell ref="BX11:CJ11"/>
    <mergeCell ref="DK14:DT14"/>
    <mergeCell ref="CK14:CY14"/>
    <mergeCell ref="CK15:CY15"/>
    <mergeCell ref="BX12:CJ12"/>
    <mergeCell ref="CK12:CY12"/>
    <mergeCell ref="AZ12:BK12"/>
    <mergeCell ref="BL15:BW15"/>
    <mergeCell ref="BX15:CJ15"/>
    <mergeCell ref="BL13:BW13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AR15"/>
  <sheetViews>
    <sheetView view="pageBreakPreview" zoomScaleSheetLayoutView="100" zoomScalePageLayoutView="0" workbookViewId="0" topLeftCell="A1">
      <selection activeCell="G18" sqref="G18:H20"/>
    </sheetView>
  </sheetViews>
  <sheetFormatPr defaultColWidth="0.875" defaultRowHeight="12.75"/>
  <cols>
    <col min="1" max="1" width="10.125" style="14" customWidth="1"/>
    <col min="2" max="2" width="23.375" style="14" customWidth="1"/>
    <col min="3" max="3" width="14.00390625" style="14" customWidth="1"/>
    <col min="4" max="4" width="13.875" style="14" customWidth="1"/>
    <col min="5" max="5" width="11.875" style="14" customWidth="1"/>
    <col min="6" max="6" width="9.875" style="14" customWidth="1"/>
    <col min="7" max="7" width="13.125" style="14" customWidth="1"/>
    <col min="8" max="8" width="12.625" style="14" customWidth="1"/>
    <col min="9" max="16384" width="0.875" style="14" customWidth="1"/>
  </cols>
  <sheetData>
    <row r="1" ht="3" customHeight="1"/>
    <row r="2" ht="15">
      <c r="A2" s="14" t="s">
        <v>72</v>
      </c>
    </row>
    <row r="3" ht="12.75" customHeight="1"/>
    <row r="4" spans="1:44" s="15" customFormat="1" ht="11.25" customHeight="1">
      <c r="A4" s="539" t="s">
        <v>3</v>
      </c>
      <c r="B4" s="554"/>
      <c r="C4" s="539" t="s">
        <v>173</v>
      </c>
      <c r="D4" s="539" t="s">
        <v>73</v>
      </c>
      <c r="E4" s="539" t="s">
        <v>74</v>
      </c>
      <c r="F4" s="539" t="s">
        <v>75</v>
      </c>
      <c r="G4" s="539" t="s">
        <v>174</v>
      </c>
      <c r="H4" s="542" t="s">
        <v>0</v>
      </c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5"/>
    </row>
    <row r="5" spans="1:44" s="15" customFormat="1" ht="84" customHeight="1">
      <c r="A5" s="540"/>
      <c r="B5" s="555"/>
      <c r="C5" s="540"/>
      <c r="D5" s="540"/>
      <c r="E5" s="540"/>
      <c r="F5" s="540"/>
      <c r="G5" s="540"/>
      <c r="H5" s="540" t="s">
        <v>118</v>
      </c>
      <c r="I5" s="540" t="s">
        <v>122</v>
      </c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8"/>
      <c r="X5" s="541" t="s">
        <v>19</v>
      </c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6"/>
    </row>
    <row r="6" spans="1:44" s="15" customFormat="1" ht="26.25" customHeight="1">
      <c r="A6" s="541"/>
      <c r="B6" s="546"/>
      <c r="C6" s="541"/>
      <c r="D6" s="541"/>
      <c r="E6" s="541"/>
      <c r="F6" s="541"/>
      <c r="G6" s="541"/>
      <c r="H6" s="270"/>
      <c r="I6" s="270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302"/>
      <c r="X6" s="542" t="s">
        <v>2</v>
      </c>
      <c r="Y6" s="543"/>
      <c r="Z6" s="543"/>
      <c r="AA6" s="543"/>
      <c r="AB6" s="543"/>
      <c r="AC6" s="543"/>
      <c r="AD6" s="543"/>
      <c r="AE6" s="543"/>
      <c r="AF6" s="543"/>
      <c r="AG6" s="543"/>
      <c r="AH6" s="544"/>
      <c r="AI6" s="542" t="s">
        <v>20</v>
      </c>
      <c r="AJ6" s="543"/>
      <c r="AK6" s="543"/>
      <c r="AL6" s="543"/>
      <c r="AM6" s="543"/>
      <c r="AN6" s="543"/>
      <c r="AO6" s="543"/>
      <c r="AP6" s="543"/>
      <c r="AQ6" s="543"/>
      <c r="AR6" s="544"/>
    </row>
    <row r="7" spans="1:44" s="18" customFormat="1" ht="12.75">
      <c r="A7" s="16">
        <v>1</v>
      </c>
      <c r="B7" s="17"/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536">
        <v>9</v>
      </c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8"/>
      <c r="X7" s="536">
        <v>10</v>
      </c>
      <c r="Y7" s="537"/>
      <c r="Z7" s="537"/>
      <c r="AA7" s="537"/>
      <c r="AB7" s="537"/>
      <c r="AC7" s="537"/>
      <c r="AD7" s="537"/>
      <c r="AE7" s="537"/>
      <c r="AF7" s="537"/>
      <c r="AG7" s="537"/>
      <c r="AH7" s="538"/>
      <c r="AI7" s="536">
        <v>11</v>
      </c>
      <c r="AJ7" s="537"/>
      <c r="AK7" s="537"/>
      <c r="AL7" s="537"/>
      <c r="AM7" s="537"/>
      <c r="AN7" s="537"/>
      <c r="AO7" s="537"/>
      <c r="AP7" s="537"/>
      <c r="AQ7" s="537"/>
      <c r="AR7" s="538"/>
    </row>
    <row r="8" spans="1:44" s="19" customFormat="1" ht="25.5">
      <c r="A8" s="10">
        <v>1</v>
      </c>
      <c r="B8" s="10" t="s">
        <v>203</v>
      </c>
      <c r="C8" s="11">
        <v>244</v>
      </c>
      <c r="D8" s="11" t="s">
        <v>202</v>
      </c>
      <c r="E8" s="12">
        <v>6895</v>
      </c>
      <c r="F8" s="13">
        <v>105</v>
      </c>
      <c r="G8" s="13">
        <f aca="true" t="shared" si="0" ref="G8:G14">E8*F8</f>
        <v>723975</v>
      </c>
      <c r="H8" s="74">
        <f aca="true" t="shared" si="1" ref="H8:H15">G8</f>
        <v>723975</v>
      </c>
      <c r="I8" s="351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3"/>
      <c r="X8" s="351"/>
      <c r="Y8" s="352"/>
      <c r="Z8" s="352"/>
      <c r="AA8" s="352"/>
      <c r="AB8" s="352"/>
      <c r="AC8" s="352"/>
      <c r="AD8" s="352"/>
      <c r="AE8" s="352"/>
      <c r="AF8" s="352"/>
      <c r="AG8" s="352"/>
      <c r="AH8" s="353"/>
      <c r="AI8" s="351"/>
      <c r="AJ8" s="352"/>
      <c r="AK8" s="352"/>
      <c r="AL8" s="352"/>
      <c r="AM8" s="352"/>
      <c r="AN8" s="352"/>
      <c r="AO8" s="352"/>
      <c r="AP8" s="352"/>
      <c r="AQ8" s="352"/>
      <c r="AR8" s="353"/>
    </row>
    <row r="9" spans="1:44" s="19" customFormat="1" ht="25.5">
      <c r="A9" s="10">
        <v>2</v>
      </c>
      <c r="B9" s="10" t="s">
        <v>204</v>
      </c>
      <c r="C9" s="11">
        <v>244</v>
      </c>
      <c r="D9" s="11" t="s">
        <v>202</v>
      </c>
      <c r="E9" s="12">
        <v>1</v>
      </c>
      <c r="F9" s="13">
        <v>30.04</v>
      </c>
      <c r="G9" s="13">
        <f t="shared" si="0"/>
        <v>30.04</v>
      </c>
      <c r="H9" s="74">
        <f t="shared" si="1"/>
        <v>30.04</v>
      </c>
      <c r="I9" s="351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3"/>
      <c r="X9" s="351"/>
      <c r="Y9" s="352"/>
      <c r="Z9" s="352"/>
      <c r="AA9" s="352"/>
      <c r="AB9" s="352"/>
      <c r="AC9" s="352"/>
      <c r="AD9" s="352"/>
      <c r="AE9" s="352"/>
      <c r="AF9" s="352"/>
      <c r="AG9" s="352"/>
      <c r="AH9" s="353"/>
      <c r="AI9" s="351"/>
      <c r="AJ9" s="352"/>
      <c r="AK9" s="352"/>
      <c r="AL9" s="352"/>
      <c r="AM9" s="352"/>
      <c r="AN9" s="352"/>
      <c r="AO9" s="352"/>
      <c r="AP9" s="352"/>
      <c r="AQ9" s="352"/>
      <c r="AR9" s="353"/>
    </row>
    <row r="10" spans="1:44" s="19" customFormat="1" ht="25.5">
      <c r="A10" s="10">
        <v>3</v>
      </c>
      <c r="B10" s="10" t="s">
        <v>204</v>
      </c>
      <c r="C10" s="11">
        <v>244</v>
      </c>
      <c r="D10" s="11" t="s">
        <v>202</v>
      </c>
      <c r="E10" s="12">
        <v>31266</v>
      </c>
      <c r="F10" s="13">
        <v>30</v>
      </c>
      <c r="G10" s="13">
        <f t="shared" si="0"/>
        <v>937980</v>
      </c>
      <c r="H10" s="74">
        <f t="shared" si="1"/>
        <v>937980</v>
      </c>
      <c r="I10" s="351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3"/>
      <c r="X10" s="351">
        <v>7985.04</v>
      </c>
      <c r="Y10" s="352"/>
      <c r="Z10" s="352"/>
      <c r="AA10" s="352"/>
      <c r="AB10" s="352"/>
      <c r="AC10" s="352"/>
      <c r="AD10" s="352"/>
      <c r="AE10" s="352"/>
      <c r="AF10" s="352"/>
      <c r="AG10" s="352"/>
      <c r="AH10" s="353"/>
      <c r="AI10" s="351"/>
      <c r="AJ10" s="352"/>
      <c r="AK10" s="352"/>
      <c r="AL10" s="352"/>
      <c r="AM10" s="352"/>
      <c r="AN10" s="352"/>
      <c r="AO10" s="352"/>
      <c r="AP10" s="352"/>
      <c r="AQ10" s="352"/>
      <c r="AR10" s="353"/>
    </row>
    <row r="11" spans="1:44" s="19" customFormat="1" ht="25.5">
      <c r="A11" s="10">
        <v>4</v>
      </c>
      <c r="B11" s="10" t="s">
        <v>205</v>
      </c>
      <c r="C11" s="11">
        <v>244</v>
      </c>
      <c r="D11" s="11" t="s">
        <v>202</v>
      </c>
      <c r="E11" s="12">
        <v>400</v>
      </c>
      <c r="F11" s="13">
        <v>840</v>
      </c>
      <c r="G11" s="13">
        <f t="shared" si="0"/>
        <v>336000</v>
      </c>
      <c r="H11" s="74">
        <f t="shared" si="1"/>
        <v>336000</v>
      </c>
      <c r="I11" s="351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3"/>
      <c r="X11" s="351"/>
      <c r="Y11" s="352"/>
      <c r="Z11" s="352"/>
      <c r="AA11" s="352"/>
      <c r="AB11" s="352"/>
      <c r="AC11" s="352"/>
      <c r="AD11" s="352"/>
      <c r="AE11" s="352"/>
      <c r="AF11" s="352"/>
      <c r="AG11" s="352"/>
      <c r="AH11" s="353"/>
      <c r="AI11" s="351"/>
      <c r="AJ11" s="352"/>
      <c r="AK11" s="352"/>
      <c r="AL11" s="352"/>
      <c r="AM11" s="352"/>
      <c r="AN11" s="352"/>
      <c r="AO11" s="352"/>
      <c r="AP11" s="352"/>
      <c r="AQ11" s="352"/>
      <c r="AR11" s="353"/>
    </row>
    <row r="12" spans="1:44" s="19" customFormat="1" ht="38.25">
      <c r="A12" s="20" t="s">
        <v>11</v>
      </c>
      <c r="B12" s="10" t="s">
        <v>206</v>
      </c>
      <c r="C12" s="11">
        <v>247</v>
      </c>
      <c r="D12" s="11" t="s">
        <v>207</v>
      </c>
      <c r="E12" s="12">
        <v>325000</v>
      </c>
      <c r="F12" s="13">
        <v>12</v>
      </c>
      <c r="G12" s="37">
        <f t="shared" si="0"/>
        <v>3900000</v>
      </c>
      <c r="H12" s="74">
        <f t="shared" si="1"/>
        <v>3900000</v>
      </c>
      <c r="I12" s="351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3"/>
      <c r="X12" s="351"/>
      <c r="Y12" s="352"/>
      <c r="Z12" s="352"/>
      <c r="AA12" s="352"/>
      <c r="AB12" s="352"/>
      <c r="AC12" s="352"/>
      <c r="AD12" s="352"/>
      <c r="AE12" s="352"/>
      <c r="AF12" s="352"/>
      <c r="AG12" s="352"/>
      <c r="AH12" s="353"/>
      <c r="AI12" s="351"/>
      <c r="AJ12" s="352"/>
      <c r="AK12" s="352"/>
      <c r="AL12" s="352"/>
      <c r="AM12" s="352"/>
      <c r="AN12" s="352"/>
      <c r="AO12" s="352"/>
      <c r="AP12" s="352"/>
      <c r="AQ12" s="352"/>
      <c r="AR12" s="353"/>
    </row>
    <row r="13" spans="1:44" s="19" customFormat="1" ht="38.25">
      <c r="A13" s="20" t="s">
        <v>14</v>
      </c>
      <c r="B13" s="10" t="s">
        <v>208</v>
      </c>
      <c r="C13" s="11">
        <v>247</v>
      </c>
      <c r="D13" s="11" t="s">
        <v>209</v>
      </c>
      <c r="E13" s="12">
        <v>1802.5</v>
      </c>
      <c r="F13" s="13">
        <v>1600</v>
      </c>
      <c r="G13" s="37">
        <f t="shared" si="0"/>
        <v>2884000</v>
      </c>
      <c r="H13" s="74">
        <f t="shared" si="1"/>
        <v>2884000</v>
      </c>
      <c r="I13" s="351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3"/>
      <c r="X13" s="351"/>
      <c r="Y13" s="352"/>
      <c r="Z13" s="352"/>
      <c r="AA13" s="352"/>
      <c r="AB13" s="352"/>
      <c r="AC13" s="352"/>
      <c r="AD13" s="352"/>
      <c r="AE13" s="352"/>
      <c r="AF13" s="352"/>
      <c r="AG13" s="352"/>
      <c r="AH13" s="353"/>
      <c r="AI13" s="351"/>
      <c r="AJ13" s="352"/>
      <c r="AK13" s="352"/>
      <c r="AL13" s="352"/>
      <c r="AM13" s="352"/>
      <c r="AN13" s="352"/>
      <c r="AO13" s="352"/>
      <c r="AP13" s="352"/>
      <c r="AQ13" s="352"/>
      <c r="AR13" s="353"/>
    </row>
    <row r="14" spans="1:44" s="19" customFormat="1" ht="38.25">
      <c r="A14" s="20" t="s">
        <v>69</v>
      </c>
      <c r="B14" s="10" t="s">
        <v>210</v>
      </c>
      <c r="C14" s="11">
        <v>247</v>
      </c>
      <c r="D14" s="11" t="s">
        <v>211</v>
      </c>
      <c r="E14" s="12">
        <v>3600</v>
      </c>
      <c r="F14" s="13">
        <v>60</v>
      </c>
      <c r="G14" s="37">
        <f t="shared" si="0"/>
        <v>216000</v>
      </c>
      <c r="H14" s="74">
        <f t="shared" si="1"/>
        <v>216000</v>
      </c>
      <c r="I14" s="351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3"/>
      <c r="X14" s="351"/>
      <c r="Y14" s="352"/>
      <c r="Z14" s="352"/>
      <c r="AA14" s="352"/>
      <c r="AB14" s="352"/>
      <c r="AC14" s="352"/>
      <c r="AD14" s="352"/>
      <c r="AE14" s="352"/>
      <c r="AF14" s="352"/>
      <c r="AG14" s="352"/>
      <c r="AH14" s="353"/>
      <c r="AI14" s="351"/>
      <c r="AJ14" s="352"/>
      <c r="AK14" s="352"/>
      <c r="AL14" s="352"/>
      <c r="AM14" s="352"/>
      <c r="AN14" s="352"/>
      <c r="AO14" s="352"/>
      <c r="AP14" s="352"/>
      <c r="AQ14" s="352"/>
      <c r="AR14" s="353"/>
    </row>
    <row r="15" spans="1:44" s="66" customFormat="1" ht="16.5" customHeight="1">
      <c r="A15" s="552" t="s">
        <v>18</v>
      </c>
      <c r="B15" s="553"/>
      <c r="C15" s="553"/>
      <c r="D15" s="553"/>
      <c r="E15" s="553"/>
      <c r="F15" s="553"/>
      <c r="G15" s="90">
        <f>G8+G9+G10+G11+G12+G13+G14</f>
        <v>8997985.04</v>
      </c>
      <c r="H15" s="69">
        <f t="shared" si="1"/>
        <v>8997985.04</v>
      </c>
      <c r="I15" s="549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1"/>
      <c r="X15" s="549"/>
      <c r="Y15" s="550"/>
      <c r="Z15" s="550"/>
      <c r="AA15" s="550"/>
      <c r="AB15" s="550"/>
      <c r="AC15" s="550"/>
      <c r="AD15" s="550"/>
      <c r="AE15" s="550"/>
      <c r="AF15" s="550"/>
      <c r="AG15" s="550"/>
      <c r="AH15" s="551"/>
      <c r="AI15" s="549"/>
      <c r="AJ15" s="550"/>
      <c r="AK15" s="550"/>
      <c r="AL15" s="550"/>
      <c r="AM15" s="550"/>
      <c r="AN15" s="550"/>
      <c r="AO15" s="550"/>
      <c r="AP15" s="550"/>
      <c r="AQ15" s="550"/>
      <c r="AR15" s="551"/>
    </row>
  </sheetData>
  <sheetProtection/>
  <mergeCells count="41">
    <mergeCell ref="I10:W10"/>
    <mergeCell ref="X10:AH10"/>
    <mergeCell ref="AI10:AR10"/>
    <mergeCell ref="I9:W9"/>
    <mergeCell ref="X9:AH9"/>
    <mergeCell ref="AI9:AR9"/>
    <mergeCell ref="I12:W12"/>
    <mergeCell ref="X12:AH12"/>
    <mergeCell ref="AI12:AR12"/>
    <mergeCell ref="I11:W11"/>
    <mergeCell ref="X11:AH11"/>
    <mergeCell ref="AI11:AR11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AI7:AR7"/>
    <mergeCell ref="F4:F6"/>
    <mergeCell ref="AI6:AR6"/>
    <mergeCell ref="G4:G6"/>
    <mergeCell ref="X5:AR5"/>
    <mergeCell ref="H4:AR4"/>
    <mergeCell ref="H5:H6"/>
    <mergeCell ref="I5:W6"/>
    <mergeCell ref="X6:AH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2023-11-02T13:46:25Z</cp:lastPrinted>
  <dcterms:created xsi:type="dcterms:W3CDTF">2010-11-26T07:12:57Z</dcterms:created>
  <dcterms:modified xsi:type="dcterms:W3CDTF">2023-11-02T13:46:40Z</dcterms:modified>
  <cp:category/>
  <cp:version/>
  <cp:contentType/>
  <cp:contentStatus/>
</cp:coreProperties>
</file>